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500" windowWidth="25520" windowHeight="12400" tabRatio="782" activeTab="0"/>
  </bookViews>
  <sheets>
    <sheet name="入力方法" sheetId="1" r:id="rId1"/>
    <sheet name="総括" sheetId="2" r:id="rId2"/>
    <sheet name="男子" sheetId="3" r:id="rId3"/>
    <sheet name="個人申込書（男子）" sheetId="4" r:id="rId4"/>
    <sheet name="男子リレー" sheetId="5" r:id="rId5"/>
    <sheet name="女子" sheetId="6" r:id="rId6"/>
    <sheet name="個人申込書 (女子)" sheetId="7" r:id="rId7"/>
    <sheet name="女子リレー" sheetId="8" r:id="rId8"/>
  </sheets>
  <definedNames>
    <definedName name="_xlnm.Print_Area" localSheetId="1">'総括'!$A$1:$J$44</definedName>
    <definedName name="_xlnm.Print_Titles" localSheetId="5">'女子'!$3:$3</definedName>
    <definedName name="_xlnm.Print_Titles" localSheetId="2">'男子'!$3:$3</definedName>
    <definedName name="_xlnm.Print_Titles" localSheetId="0">'入力方法'!$14:$14</definedName>
    <definedName name="ttt" localSheetId="5">'女子'!$AL$5:$AM$7</definedName>
    <definedName name="ttt" localSheetId="2">'男子'!$AN$5:$AO$7</definedName>
    <definedName name="ttt" localSheetId="0">'入力方法'!#REF!</definedName>
    <definedName name="ttt">#REF!</definedName>
    <definedName name="Z_E5A29513_AF19_4198_AFD1_5EC9C2566FB3_.wvu.Cols" localSheetId="1" hidden="1">'総括'!$L:$BA</definedName>
    <definedName name="Z_E5A29513_AF19_4198_AFD1_5EC9C2566FB3_.wvu.PrintArea" localSheetId="1" hidden="1">'総括'!$A$1:$J$44</definedName>
  </definedNames>
  <calcPr fullCalcOnLoad="1"/>
</workbook>
</file>

<file path=xl/sharedStrings.xml><?xml version="1.0" encoding="utf-8"?>
<sst xmlns="http://schemas.openxmlformats.org/spreadsheetml/2006/main" count="2962" uniqueCount="207">
  <si>
    <t>(</t>
  </si>
  <si>
    <t>)</t>
  </si>
  <si>
    <t>3000m</t>
  </si>
  <si>
    <t>リレー</t>
  </si>
  <si>
    <t>学校名</t>
  </si>
  <si>
    <t>学年</t>
  </si>
  <si>
    <t>走幅跳</t>
  </si>
  <si>
    <t>走高跳</t>
  </si>
  <si>
    <t>砲丸投</t>
  </si>
  <si>
    <t>ナンバー</t>
  </si>
  <si>
    <t>100m</t>
  </si>
  <si>
    <t>200m</t>
  </si>
  <si>
    <t>400m</t>
  </si>
  <si>
    <t>800m</t>
  </si>
  <si>
    <t>1500m</t>
  </si>
  <si>
    <t>生年月日</t>
  </si>
  <si>
    <t>学年判定リスト</t>
  </si>
  <si>
    <t>氏名入力</t>
  </si>
  <si>
    <t>各学校責任者（監督）入力データ</t>
  </si>
  <si>
    <t>補欠</t>
  </si>
  <si>
    <t>出場者</t>
  </si>
  <si>
    <t>種目リスト</t>
  </si>
  <si>
    <t>○</t>
  </si>
  <si>
    <t>種目別出場者</t>
  </si>
  <si>
    <t>出場者</t>
  </si>
  <si>
    <t>ベスト記録</t>
  </si>
  <si>
    <t>ベスト記録</t>
  </si>
  <si>
    <t>学校名</t>
  </si>
  <si>
    <t>氏名</t>
  </si>
  <si>
    <t>中学校</t>
  </si>
  <si>
    <t>学年</t>
  </si>
  <si>
    <t>(</t>
  </si>
  <si>
    <t>種目１</t>
  </si>
  <si>
    <t>種目２</t>
  </si>
  <si>
    <t>−　−　−　−　−　−　−　−　−　−　−　−　−　−　−　−　切　取　線　−　−　−　−　−　−　−　−　−　−　−　−　−　−　−</t>
  </si>
  <si>
    <t>増　毛</t>
  </si>
  <si>
    <t>留　萌</t>
  </si>
  <si>
    <t>港　南</t>
  </si>
  <si>
    <t>北　光</t>
  </si>
  <si>
    <t>羽　幌</t>
  </si>
  <si>
    <t>初山別</t>
  </si>
  <si>
    <t>古丹別</t>
  </si>
  <si>
    <t>遠　別</t>
  </si>
  <si>
    <t>天　塩</t>
  </si>
  <si>
    <t>苫　前</t>
  </si>
  <si>
    <t>小　平</t>
  </si>
  <si>
    <t>鬼　鹿</t>
  </si>
  <si>
    <t>啓　徳</t>
  </si>
  <si>
    <t>焼　尻</t>
  </si>
  <si>
    <t>天　売</t>
  </si>
  <si>
    <t>学校名リスト</t>
  </si>
  <si>
    <t>100 m</t>
  </si>
  <si>
    <t>200 m</t>
  </si>
  <si>
    <t>400 m</t>
  </si>
  <si>
    <t>800 m</t>
  </si>
  <si>
    <t>1500 m</t>
  </si>
  <si>
    <t>3000 m</t>
  </si>
  <si>
    <t>走高跳</t>
  </si>
  <si>
    <t>走幅跳</t>
  </si>
  <si>
    <t>砲丸投</t>
  </si>
  <si>
    <t>ホ</t>
  </si>
  <si>
    <t>種目１</t>
  </si>
  <si>
    <t>種目２</t>
  </si>
  <si>
    <t>ゼッケン</t>
  </si>
  <si>
    <t>選手名</t>
  </si>
  <si>
    <t>）</t>
  </si>
  <si>
    <t>（</t>
  </si>
  <si>
    <t>増　毛</t>
  </si>
  <si>
    <t>リレー申込書（男子　４×１００m）</t>
  </si>
  <si>
    <t>（１）</t>
  </si>
  <si>
    <t>（２）</t>
  </si>
  <si>
    <t>（３）</t>
  </si>
  <si>
    <t>（４）</t>
  </si>
  <si>
    <t>（５）</t>
  </si>
  <si>
    <t>（６）</t>
  </si>
  <si>
    <t>（７）</t>
  </si>
  <si>
    <t>ナンバー</t>
  </si>
  <si>
    <t>学校名はリストから選択して入力してください。</t>
  </si>
  <si>
    <t>氏名入力</t>
  </si>
  <si>
    <t>・</t>
  </si>
  <si>
    <t>・</t>
  </si>
  <si>
    <t>生年月日</t>
  </si>
  <si>
    <t>選手が出場する種目にリストから「○」を選択して入力してください。補欠の場合は、リストから「ホ」を選択して入力してください。</t>
  </si>
  <si>
    <t>「100m」〜「リレー」</t>
  </si>
  <si>
    <t>種目１</t>
  </si>
  <si>
    <t>生年月日を半角数字で西暦で入力してください。　→　「学年」は自動的に表示されます。</t>
  </si>
  <si>
    <t>・</t>
  </si>
  <si>
    <t>出場する種目をリストから選択して入力してください。</t>
  </si>
  <si>
    <t>①</t>
  </si>
  <si>
    <t>②</t>
  </si>
  <si>
    <t>③</t>
  </si>
  <si>
    <t>以下の記入例で必ず入力してください。</t>
  </si>
  <si>
    <t>半角数字と半角記号で入力してください。</t>
  </si>
  <si>
    <t>ベスト記録で番組編成しますので、必ず入力してください。</t>
  </si>
  <si>
    <t>　　　　　　　距離・高さ　　4m43　　→　4.43</t>
  </si>
  <si>
    <t>【入力例】　　電気計時　　　10秒10　→　10.10　　　1分59秒00　→　1.59.00　　　15分30秒54　→　15.30.54</t>
  </si>
  <si>
    <t>入力上の注意</t>
  </si>
  <si>
    <t>ナンバーカード（数字）を入力すると全ての項目が自動的に表示され、完成します。</t>
  </si>
  <si>
    <t>「男（女）リレー」について</t>
  </si>
  <si>
    <t>「個人申込書」について</t>
  </si>
  <si>
    <t>出場する選手分を作成してください。</t>
  </si>
  <si>
    <t>リレーメンバーのナンバーカード（数字）を入力すると全ての項目が自動的に表示され、完成します。</t>
  </si>
  <si>
    <t>ナンバーは、留萌中体連で割り当てられている番号（ナンバーカード）を半角数字で入力してください。</t>
  </si>
  <si>
    <t>②</t>
  </si>
  <si>
    <t>③</t>
  </si>
  <si>
    <t>「ベスト記録」は、２の（７）と同様で入力してください。</t>
  </si>
  <si>
    <t>種目３</t>
  </si>
  <si>
    <t>種目４</t>
  </si>
  <si>
    <t>補欠の有無</t>
  </si>
  <si>
    <t>補</t>
  </si>
  <si>
    <t>補</t>
  </si>
  <si>
    <t>中学校</t>
  </si>
  <si>
    <t>種目3</t>
  </si>
  <si>
    <t>種目３</t>
  </si>
  <si>
    <t>種目４</t>
  </si>
  <si>
    <t>種目４</t>
  </si>
  <si>
    <t>ナンバーカード</t>
  </si>
  <si>
    <t>ナンバーカード</t>
  </si>
  <si>
    <r>
      <t>リレー申込書（</t>
    </r>
    <r>
      <rPr>
        <sz val="11"/>
        <color indexed="10"/>
        <rFont val="ＭＳ ゴシック"/>
        <family val="0"/>
      </rPr>
      <t>女子　４×１００m</t>
    </r>
    <r>
      <rPr>
        <sz val="11"/>
        <rFont val="ＭＳ ゴシック"/>
        <family val="0"/>
      </rPr>
      <t>）</t>
    </r>
  </si>
  <si>
    <t>補欠の場合はをリストから「補」を選択して入力してください。</t>
  </si>
  <si>
    <r>
      <t>留萌地方中体連陸上大会　</t>
    </r>
    <r>
      <rPr>
        <sz val="20"/>
        <color indexed="10"/>
        <rFont val="ＭＳ ゴシック"/>
        <family val="0"/>
      </rPr>
      <t>申し込み注意</t>
    </r>
  </si>
  <si>
    <t>受付No</t>
  </si>
  <si>
    <t>■総合</t>
  </si>
  <si>
    <t>小学１種目</t>
  </si>
  <si>
    <t>小学２種目</t>
  </si>
  <si>
    <t>小学３種目</t>
  </si>
  <si>
    <t>小学４種目</t>
  </si>
  <si>
    <t>小学リレー</t>
  </si>
  <si>
    <t>ナンバーカード</t>
  </si>
  <si>
    <t>中学１種目</t>
  </si>
  <si>
    <t>中学２種目</t>
  </si>
  <si>
    <t>中学３種目</t>
  </si>
  <si>
    <t>中学４種目</t>
  </si>
  <si>
    <t>中学リレー</t>
  </si>
  <si>
    <t>高校１種目</t>
  </si>
  <si>
    <t>高校２種目</t>
  </si>
  <si>
    <t>高校３種目</t>
  </si>
  <si>
    <t>高校リレー</t>
  </si>
  <si>
    <t>高校４種目</t>
  </si>
  <si>
    <t>大学１種目</t>
  </si>
  <si>
    <t>大学２種目</t>
  </si>
  <si>
    <t>大学３種目</t>
  </si>
  <si>
    <t>大学４種目</t>
  </si>
  <si>
    <t>大学リレー</t>
  </si>
  <si>
    <t>一般１種目</t>
  </si>
  <si>
    <t>一般２種目</t>
  </si>
  <si>
    <t>一般３種目</t>
  </si>
  <si>
    <t>一般４種目</t>
  </si>
  <si>
    <t>一般リレー</t>
  </si>
  <si>
    <t>大会名</t>
  </si>
  <si>
    <t>札幌記録会第１戦</t>
  </si>
  <si>
    <t>kirokukai_sapporo@yahoo.co.jp</t>
  </si>
  <si>
    <t>①一任</t>
  </si>
  <si>
    <t>送信先メールアドレス</t>
  </si>
  <si>
    <t>②記録</t>
  </si>
  <si>
    <t>③情報処理</t>
  </si>
  <si>
    <t>申込み団体(正式名称)</t>
  </si>
  <si>
    <t>⑤競技者係</t>
  </si>
  <si>
    <t>申込み団体　住所</t>
  </si>
  <si>
    <t>札幌記録会第２線</t>
  </si>
  <si>
    <t>⑦風力</t>
  </si>
  <si>
    <t>申込み団体　電話</t>
  </si>
  <si>
    <t>Fax</t>
  </si>
  <si>
    <t>⑧決審・計時</t>
  </si>
  <si>
    <t>緊急連絡先</t>
  </si>
  <si>
    <t>⑨周回記録</t>
  </si>
  <si>
    <t>送信元メールアドレス</t>
  </si>
  <si>
    <t>⑩写真判定</t>
  </si>
  <si>
    <t>tyutairen_sapporo@yahoo.co.jp</t>
  </si>
  <si>
    <t>⑪監察</t>
  </si>
  <si>
    <t>⑫スターター</t>
  </si>
  <si>
    <t>⑬出発</t>
  </si>
  <si>
    <t>syougaku_sapporo@yahoo.co.jp</t>
  </si>
  <si>
    <t>⑮投てき</t>
  </si>
  <si>
    <t>川崎記念陸協大会</t>
  </si>
  <si>
    <t>札幌選手権</t>
  </si>
  <si>
    <t>室内記録会</t>
  </si>
  <si>
    <t>記載責任者（監督）</t>
  </si>
  <si>
    <t>総括申込書</t>
  </si>
  <si>
    <t>・このファイルは、Microsoft® Excelで作られています。</t>
  </si>
  <si>
    <t>・Microsoft® Excel を使用してデータを読み取りますので、下記の通り入力しない場合は、正しく読み取れなかったり表示されません。</t>
  </si>
  <si>
    <t>・入力シートは「男子」「女子」それぞれ別シートです。</t>
  </si>
  <si>
    <t>・ファイル名は、（留萌中学校）のようにしてください。保存形式は、Microsoft® Excelであれば 2003でも2007でも結構です。</t>
  </si>
  <si>
    <t>・シート名は、入力完了後も変更しないでください。</t>
  </si>
  <si>
    <t>・入力シートセルの、行の挿入または削除はしないで下さい。</t>
  </si>
  <si>
    <t>・セルの保護をしていますが、ふりがなの修正など必要に応じて保護を解除してください。</t>
  </si>
  <si>
    <t>「総括」について</t>
  </si>
  <si>
    <t>・</t>
  </si>
  <si>
    <t>必要事項を直接入力してください。</t>
  </si>
  <si>
    <r>
      <t xml:space="preserve"> ↓１種目目の個人申込書</t>
    </r>
    <r>
      <rPr>
        <sz val="11"/>
        <color indexed="10"/>
        <rFont val="ＪＳ明朝"/>
        <family val="0"/>
      </rPr>
      <t>（ナンバーを入力してください）</t>
    </r>
  </si>
  <si>
    <r>
      <t xml:space="preserve"> ↓２種目目の個人申込書</t>
    </r>
    <r>
      <rPr>
        <sz val="11"/>
        <color indexed="10"/>
        <rFont val="ＪＳ明朝"/>
        <family val="0"/>
      </rPr>
      <t>（ナンバーを入力してください）</t>
    </r>
  </si>
  <si>
    <r>
      <rPr>
        <sz val="11"/>
        <color indexed="17"/>
        <rFont val="ＪＳ明朝"/>
        <family val="0"/>
      </rPr>
      <t>↓３種目目（補欠）の個人申込書</t>
    </r>
    <r>
      <rPr>
        <sz val="11"/>
        <color indexed="10"/>
        <rFont val="ＪＳ明朝"/>
        <family val="0"/>
      </rPr>
      <t>（ナンバーを入力してください）</t>
    </r>
  </si>
  <si>
    <r>
      <rPr>
        <sz val="11"/>
        <color indexed="17"/>
        <rFont val="ＪＳ明朝"/>
        <family val="0"/>
      </rPr>
      <t>↓４種目目（補欠）の個人申込書</t>
    </r>
    <r>
      <rPr>
        <sz val="11"/>
        <color indexed="10"/>
        <rFont val="ＪＳ明朝"/>
        <family val="0"/>
      </rPr>
      <t>（ナンバーを入力してください）</t>
    </r>
  </si>
  <si>
    <t>110mH</t>
  </si>
  <si>
    <t>100mH</t>
  </si>
  <si>
    <t>100mH</t>
  </si>
  <si>
    <t>記入例　（女子は８種目になります。）</t>
  </si>
  <si>
    <t>　【入力例】　留萌＿太朗　　佐々木＿翔　　　森＿＿＿稔　　佐藤＿＿栞　　小山田さおり　　（アンダーバーはスペースの意味）</t>
  </si>
  <si>
    <t>令和４年度　留萌地方中体連陸上競技大会 選手一覧表(男子）</t>
  </si>
  <si>
    <t>ﾌﾘｶﾞﾅ</t>
  </si>
  <si>
    <t>令和４年度　留萌地方中体連陸上競技大会</t>
  </si>
  <si>
    <r>
      <t>令和４年度　留萌地方中体連陸上競技大会 選手一覧表（</t>
    </r>
    <r>
      <rPr>
        <sz val="12"/>
        <color indexed="10"/>
        <rFont val="ＭＳ ゴシック"/>
        <family val="0"/>
      </rPr>
      <t>女子</t>
    </r>
    <r>
      <rPr>
        <sz val="12"/>
        <rFont val="ＭＳ ゴシック"/>
        <family val="0"/>
      </rPr>
      <t>）</t>
    </r>
  </si>
  <si>
    <t>令和４年度　留萌地方中体連陸上競技大会</t>
  </si>
  <si>
    <t>　【入力例】　2008/12/31</t>
  </si>
  <si>
    <t>令和４年度 留萌地方中体連陸上競技大会</t>
  </si>
  <si>
    <t xml:space="preserve">              手動計時　　　10秒1   →　10.1      1分59秒0   →　1.59.0</t>
  </si>
  <si>
    <r>
      <t>氏名を全角にて入力して下さい。</t>
    </r>
    <r>
      <rPr>
        <sz val="12"/>
        <color indexed="10"/>
        <rFont val="ＭＳ ゴシック"/>
        <family val="0"/>
      </rPr>
      <t>５文字を標準とします。　</t>
    </r>
    <r>
      <rPr>
        <sz val="12"/>
        <rFont val="ＭＳ ゴシック"/>
        <family val="0"/>
      </rPr>
      <t>→　「ﾌﾘｶﾞﾅ」は自動的に表示されます。</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</si>
</sst>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411]yyyy&quot;年&quot;m&quot;月&quot;d&quot;日&quot;dddd"/>
    <numFmt numFmtId="179" formatCode="0.0"/>
    <numFmt numFmtId="180" formatCode="0.000"/>
    <numFmt numFmtId="181" formatCode="0.0000"/>
    <numFmt numFmtId="182" formatCode="0.0_);[Red]\(0.0\)"/>
    <numFmt numFmtId="183" formatCode="0.00_);[Red]\(0.00\)"/>
    <numFmt numFmtId="184" formatCode="#,##0;&quot;¥&quot;&quot;¥&quot;&quot;¥&quot;\!\!\!\-#,##0;&quot;-&quot;"/>
    <numFmt numFmtId="185" formatCode="_(&quot;¥&quot;* #,##0_);_(&quot;¥&quot;* \(#,##0\);_(&quot;¥&quot;* &quot;-&quot;??_);_(@_)"/>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80">
    <font>
      <sz val="11"/>
      <name val="ＪＳ明朝"/>
      <family val="0"/>
    </font>
    <font>
      <sz val="6"/>
      <name val="ＪＳ明朝"/>
      <family val="0"/>
    </font>
    <font>
      <b/>
      <sz val="12"/>
      <name val="ＪＳ明朝"/>
      <family val="0"/>
    </font>
    <font>
      <sz val="12"/>
      <name val="ＭＳ 明朝"/>
      <family val="0"/>
    </font>
    <font>
      <u val="single"/>
      <sz val="11"/>
      <color indexed="12"/>
      <name val="ＪＳ明朝"/>
      <family val="0"/>
    </font>
    <font>
      <u val="single"/>
      <sz val="11"/>
      <color indexed="61"/>
      <name val="ＪＳ明朝"/>
      <family val="0"/>
    </font>
    <font>
      <sz val="11"/>
      <name val="ＭＳ Ｐゴシック"/>
      <family val="0"/>
    </font>
    <font>
      <sz val="11"/>
      <name val="ＭＳ 明朝"/>
      <family val="0"/>
    </font>
    <font>
      <sz val="11"/>
      <name val="ＭＳ ゴシック"/>
      <family val="0"/>
    </font>
    <font>
      <sz val="10"/>
      <name val="ＭＳ ゴシック"/>
      <family val="0"/>
    </font>
    <font>
      <sz val="12"/>
      <name val="ＭＳ ゴシック"/>
      <family val="0"/>
    </font>
    <font>
      <sz val="14"/>
      <name val="ＭＳ ゴシック"/>
      <family val="0"/>
    </font>
    <font>
      <sz val="9"/>
      <name val="ＭＳ 明朝"/>
      <family val="0"/>
    </font>
    <font>
      <sz val="11"/>
      <color indexed="10"/>
      <name val="ＪＳ明朝"/>
      <family val="0"/>
    </font>
    <font>
      <sz val="18"/>
      <name val="ＭＳ ゴシック"/>
      <family val="0"/>
    </font>
    <font>
      <sz val="12"/>
      <color indexed="10"/>
      <name val="ＭＳ ゴシック"/>
      <family val="0"/>
    </font>
    <font>
      <b/>
      <i/>
      <sz val="12"/>
      <name val="ＪＳ明朝"/>
      <family val="0"/>
    </font>
    <font>
      <sz val="6"/>
      <name val="ＭＳ 明朝"/>
      <family val="0"/>
    </font>
    <font>
      <sz val="6"/>
      <name val="ＭＳ Ｐゴシック"/>
      <family val="0"/>
    </font>
    <font>
      <sz val="10"/>
      <name val="ＭＳ Ｐゴシック"/>
      <family val="0"/>
    </font>
    <font>
      <sz val="12"/>
      <name val="ＪＳ明朝"/>
      <family val="0"/>
    </font>
    <font>
      <sz val="12"/>
      <name val="ＭＳ Ｐゴシック"/>
      <family val="0"/>
    </font>
    <font>
      <sz val="20"/>
      <name val="ＭＳ ゴシック"/>
      <family val="0"/>
    </font>
    <font>
      <sz val="11"/>
      <color indexed="17"/>
      <name val="ＪＳ明朝"/>
      <family val="0"/>
    </font>
    <font>
      <i/>
      <sz val="12"/>
      <name val="ＭＳ ゴシック"/>
      <family val="0"/>
    </font>
    <font>
      <sz val="14"/>
      <name val="ＭＳ 明朝"/>
      <family val="0"/>
    </font>
    <font>
      <sz val="11"/>
      <color indexed="8"/>
      <name val="ＭＳ Ｐゴシック"/>
      <family val="0"/>
    </font>
    <font>
      <sz val="11"/>
      <color indexed="10"/>
      <name val="ＭＳ ゴシック"/>
      <family val="0"/>
    </font>
    <font>
      <sz val="20"/>
      <color indexed="10"/>
      <name val="ＭＳ ゴシック"/>
      <family val="0"/>
    </font>
    <font>
      <sz val="20"/>
      <color indexed="8"/>
      <name val="ＭＳ Ｐゴシック"/>
      <family val="0"/>
    </font>
    <font>
      <sz val="16"/>
      <color indexed="8"/>
      <name val="ＭＳ Ｐゴシック"/>
      <family val="0"/>
    </font>
    <font>
      <u val="single"/>
      <sz val="11"/>
      <color indexed="12"/>
      <name val="ＭＳ Ｐゴシック"/>
      <family val="0"/>
    </font>
    <font>
      <sz val="10"/>
      <name val="Arial"/>
      <family val="0"/>
    </font>
    <font>
      <sz val="10"/>
      <color indexed="8"/>
      <name val="Arial"/>
      <family val="0"/>
    </font>
    <font>
      <b/>
      <sz val="12"/>
      <name val="Arial"/>
      <family val="0"/>
    </font>
    <font>
      <sz val="13"/>
      <name val="Lucida Grande"/>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sz val="14"/>
      <color indexed="10"/>
      <name val="ＭＳ ゴシック"/>
      <family val="0"/>
    </font>
    <font>
      <sz val="18"/>
      <color indexed="10"/>
      <name val="ＭＳ ゴシック"/>
      <family val="0"/>
    </font>
    <font>
      <sz val="10"/>
      <color indexed="10"/>
      <name val="ＭＳ ゴシック"/>
      <family val="0"/>
    </font>
    <font>
      <sz val="11"/>
      <color indexed="39"/>
      <name val="ＪＳ明朝"/>
      <family val="0"/>
    </font>
    <font>
      <sz val="11"/>
      <color theme="1"/>
      <name val="Calibri"/>
      <family val="0"/>
    </font>
    <font>
      <sz val="11"/>
      <color theme="0"/>
      <name val="Calibri"/>
      <family val="0"/>
    </font>
    <font>
      <b/>
      <sz val="18"/>
      <color indexed="56"/>
      <name val="Cambria"/>
      <family val="0"/>
    </font>
    <font>
      <b/>
      <sz val="11"/>
      <color theme="0"/>
      <name val="Calibri"/>
      <family val="0"/>
    </font>
    <font>
      <sz val="11"/>
      <color rgb="FF9C6500"/>
      <name val="Calibri"/>
      <family val="0"/>
    </font>
    <font>
      <sz val="11"/>
      <color rgb="FFFA7D00"/>
      <name val="Calibri"/>
      <family val="0"/>
    </font>
    <font>
      <sz val="11"/>
      <color indexed="20"/>
      <name val="Calibri"/>
      <family val="0"/>
    </font>
    <font>
      <b/>
      <sz val="11"/>
      <color rgb="FFFA7D00"/>
      <name val="Calibri"/>
      <family val="0"/>
    </font>
    <font>
      <sz val="11"/>
      <color rgb="FFFF0000"/>
      <name val="Calibri"/>
      <family val="0"/>
    </font>
    <font>
      <b/>
      <sz val="15"/>
      <color indexed="56"/>
      <name val="Calibri"/>
      <family val="0"/>
    </font>
    <font>
      <b/>
      <sz val="13"/>
      <color indexed="56"/>
      <name val="Calibri"/>
      <family val="0"/>
    </font>
    <font>
      <b/>
      <sz val="11"/>
      <color indexed="56"/>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
      <sz val="12"/>
      <color rgb="FFFF0000"/>
      <name val="ＭＳ ゴシック"/>
      <family val="0"/>
    </font>
    <font>
      <sz val="14"/>
      <color rgb="FFFF0000"/>
      <name val="ＭＳ ゴシック"/>
      <family val="0"/>
    </font>
    <font>
      <sz val="18"/>
      <color rgb="FFFF0000"/>
      <name val="ＭＳ ゴシック"/>
      <family val="0"/>
    </font>
    <font>
      <sz val="11"/>
      <color rgb="FFFF0000"/>
      <name val="ＭＳ ゴシック"/>
      <family val="0"/>
    </font>
    <font>
      <sz val="11"/>
      <color rgb="FFFF0000"/>
      <name val="ＪＳ明朝"/>
      <family val="0"/>
    </font>
    <font>
      <sz val="10"/>
      <color rgb="FFFF0000"/>
      <name val="ＭＳ ゴシック"/>
      <family val="0"/>
    </font>
    <font>
      <sz val="11"/>
      <color rgb="FF0000FF"/>
      <name val="ＪＳ明朝"/>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6"/>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63">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color indexed="63"/>
      </top>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medium"/>
      <top>
        <color indexed="63"/>
      </top>
      <bottom style="thin"/>
    </border>
    <border>
      <left>
        <color indexed="63"/>
      </left>
      <right style="thin"/>
      <top>
        <color indexed="63"/>
      </top>
      <bottom style="thin"/>
    </border>
    <border>
      <left style="medium"/>
      <right style="thin"/>
      <top>
        <color indexed="63"/>
      </top>
      <bottom style="thin"/>
    </border>
    <border>
      <left style="medium"/>
      <right style="thin"/>
      <top style="thin"/>
      <bottom style="medium"/>
    </border>
    <border>
      <left style="medium"/>
      <right style="medium"/>
      <top style="medium"/>
      <bottom style="thin"/>
    </border>
    <border>
      <left style="medium"/>
      <right>
        <color indexed="63"/>
      </right>
      <top>
        <color indexed="63"/>
      </top>
      <bottom>
        <color indexed="63"/>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hair"/>
      <top style="medium"/>
      <bottom style="medium"/>
    </border>
    <border diagonalUp="1" diagonalDown="1">
      <left style="thin"/>
      <right style="thin"/>
      <top style="medium"/>
      <bottom style="thin"/>
      <diagonal style="thin"/>
    </border>
    <border diagonalUp="1" diagonalDown="1">
      <left style="thin"/>
      <right style="thin"/>
      <top>
        <color indexed="63"/>
      </top>
      <bottom style="thin"/>
      <diagonal style="thin"/>
    </border>
    <border diagonalUp="1" diagonalDown="1">
      <left style="thin"/>
      <right style="thin"/>
      <top>
        <color indexed="63"/>
      </top>
      <bottom style="medium"/>
      <diagonal style="thin"/>
    </border>
    <border>
      <left>
        <color indexed="63"/>
      </left>
      <right style="medium"/>
      <top style="thin"/>
      <bottom style="thin"/>
    </border>
    <border>
      <left>
        <color indexed="63"/>
      </left>
      <right style="medium"/>
      <top>
        <color indexed="63"/>
      </top>
      <bottom>
        <color indexed="63"/>
      </bottom>
    </border>
    <border>
      <left style="hair"/>
      <right>
        <color indexed="63"/>
      </right>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medium"/>
    </border>
    <border diagonalDown="1">
      <left style="thin"/>
      <right>
        <color indexed="63"/>
      </right>
      <top style="thin"/>
      <bottom style="medium"/>
      <diagonal style="thin"/>
    </border>
    <border diagonalDown="1">
      <left>
        <color indexed="63"/>
      </left>
      <right>
        <color indexed="63"/>
      </right>
      <top style="thin"/>
      <bottom style="medium"/>
      <diagonal style="thin"/>
    </border>
    <border diagonalDown="1">
      <left>
        <color indexed="63"/>
      </left>
      <right style="medium"/>
      <top style="thin"/>
      <bottom style="medium"/>
      <diagonal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medium"/>
      <right style="medium"/>
      <top style="medium"/>
      <bottom>
        <color indexed="63"/>
      </bottom>
    </border>
    <border>
      <left style="medium"/>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color indexed="63"/>
      </top>
      <bottom style="thin"/>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5"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0"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184" fontId="33" fillId="0" borderId="0" applyFill="0" applyBorder="0" applyAlignment="0">
      <protection/>
    </xf>
    <xf numFmtId="0" fontId="34" fillId="0" borderId="1" applyNumberFormat="0" applyAlignment="0" applyProtection="0"/>
    <xf numFmtId="0" fontId="34" fillId="0" borderId="2">
      <alignment horizontal="left" vertical="center"/>
      <protection/>
    </xf>
    <xf numFmtId="0" fontId="32" fillId="0" borderId="0">
      <alignment/>
      <protection/>
    </xf>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15"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8" fillId="0" borderId="0" applyNumberFormat="0" applyFill="0" applyBorder="0" applyAlignment="0" applyProtection="0"/>
    <xf numFmtId="0" fontId="59" fillId="23" borderId="3" applyNumberFormat="0" applyAlignment="0" applyProtection="0"/>
    <xf numFmtId="0" fontId="60" fillId="24"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31" fillId="0" borderId="0" applyNumberFormat="0" applyFill="0" applyBorder="0" applyAlignment="0" applyProtection="0"/>
    <xf numFmtId="0" fontId="0" fillId="25" borderId="4" applyNumberFormat="0" applyFont="0" applyAlignment="0" applyProtection="0"/>
    <xf numFmtId="0" fontId="61" fillId="0" borderId="5" applyNumberFormat="0" applyFill="0" applyAlignment="0" applyProtection="0"/>
    <xf numFmtId="0" fontId="62" fillId="26" borderId="0" applyNumberFormat="0" applyBorder="0" applyAlignment="0" applyProtection="0"/>
    <xf numFmtId="185" fontId="19" fillId="27" borderId="6" applyFont="0" applyFill="0" applyBorder="0" applyAlignment="0" applyProtection="0"/>
    <xf numFmtId="0" fontId="63" fillId="28" borderId="7"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8" applyNumberFormat="0" applyFill="0" applyAlignment="0" applyProtection="0"/>
    <xf numFmtId="0" fontId="66" fillId="0" borderId="9" applyNumberFormat="0" applyFill="0" applyAlignment="0" applyProtection="0"/>
    <xf numFmtId="0" fontId="67" fillId="0" borderId="10" applyNumberFormat="0" applyFill="0" applyAlignment="0" applyProtection="0"/>
    <xf numFmtId="0" fontId="67" fillId="0" borderId="0" applyNumberFormat="0" applyFill="0" applyBorder="0" applyAlignment="0" applyProtection="0"/>
    <xf numFmtId="0" fontId="68" fillId="0" borderId="11" applyNumberFormat="0" applyFill="0" applyAlignment="0" applyProtection="0"/>
    <xf numFmtId="0" fontId="69" fillId="28" borderId="12"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29" borderId="7" applyNumberFormat="0" applyAlignment="0" applyProtection="0"/>
    <xf numFmtId="0" fontId="7" fillId="0" borderId="0">
      <alignment/>
      <protection/>
    </xf>
    <xf numFmtId="0" fontId="5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xf numFmtId="0" fontId="72" fillId="30" borderId="0" applyNumberFormat="0" applyBorder="0" applyAlignment="0" applyProtection="0"/>
  </cellStyleXfs>
  <cellXfs count="245">
    <xf numFmtId="0" fontId="0" fillId="0" borderId="0" xfId="0" applyAlignment="1">
      <alignment/>
    </xf>
    <xf numFmtId="0" fontId="0" fillId="0" borderId="0" xfId="0" applyFont="1" applyAlignment="1">
      <alignment horizontal="center" vertical="center" shrinkToFit="1"/>
    </xf>
    <xf numFmtId="0" fontId="0" fillId="0" borderId="0" xfId="0" applyAlignment="1">
      <alignment horizontal="center" vertical="center" shrinkToFit="1"/>
    </xf>
    <xf numFmtId="0" fontId="0" fillId="0" borderId="0" xfId="0" applyFont="1" applyAlignment="1">
      <alignment horizontal="center" vertical="center" shrinkToFit="1"/>
    </xf>
    <xf numFmtId="0" fontId="0" fillId="0" borderId="13" xfId="0" applyFont="1" applyBorder="1" applyAlignment="1">
      <alignment horizontal="center" vertical="center" shrinkToFit="1"/>
    </xf>
    <xf numFmtId="0" fontId="0" fillId="0" borderId="13" xfId="0" applyBorder="1" applyAlignment="1">
      <alignment/>
    </xf>
    <xf numFmtId="14" fontId="0" fillId="0" borderId="13" xfId="0" applyNumberFormat="1" applyBorder="1" applyAlignment="1">
      <alignment/>
    </xf>
    <xf numFmtId="0" fontId="2" fillId="0" borderId="0" xfId="0" applyFont="1" applyBorder="1" applyAlignment="1">
      <alignment vertical="center" shrinkToFit="1"/>
    </xf>
    <xf numFmtId="0" fontId="9" fillId="0" borderId="14" xfId="72" applyFont="1" applyBorder="1" applyAlignment="1">
      <alignment horizontal="left" vertical="center" shrinkToFit="1"/>
      <protection/>
    </xf>
    <xf numFmtId="0" fontId="10" fillId="0" borderId="15"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7" xfId="0" applyFont="1" applyBorder="1" applyAlignment="1">
      <alignment horizontal="center" vertical="center" shrinkToFit="1"/>
    </xf>
    <xf numFmtId="0" fontId="3" fillId="0" borderId="15" xfId="0" applyFont="1" applyBorder="1" applyAlignment="1">
      <alignment horizontal="center" vertical="center" shrinkToFit="1"/>
    </xf>
    <xf numFmtId="0" fontId="11" fillId="0" borderId="16" xfId="0" applyFont="1" applyBorder="1" applyAlignment="1">
      <alignment horizontal="center" vertical="center" shrinkToFit="1"/>
    </xf>
    <xf numFmtId="0" fontId="10" fillId="0" borderId="15" xfId="0" applyFont="1" applyBorder="1" applyAlignment="1" applyProtection="1">
      <alignment horizontal="center" vertical="center" shrinkToFit="1"/>
      <protection locked="0"/>
    </xf>
    <xf numFmtId="0" fontId="0" fillId="0" borderId="0" xfId="0" applyBorder="1" applyAlignment="1">
      <alignment/>
    </xf>
    <xf numFmtId="0" fontId="11" fillId="0" borderId="0" xfId="0" applyFont="1" applyBorder="1" applyAlignment="1">
      <alignment horizontal="center" vertical="center" shrinkToFit="1"/>
    </xf>
    <xf numFmtId="0" fontId="10"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lignment horizontal="center"/>
    </xf>
    <xf numFmtId="0" fontId="11" fillId="0" borderId="0" xfId="0" applyNumberFormat="1" applyFont="1" applyBorder="1" applyAlignment="1">
      <alignment horizontal="center" vertical="center" shrinkToFit="1"/>
    </xf>
    <xf numFmtId="0" fontId="10" fillId="0" borderId="0" xfId="0" applyNumberFormat="1" applyFont="1" applyBorder="1" applyAlignment="1">
      <alignment horizontal="center" vertical="center" shrinkToFit="1"/>
    </xf>
    <xf numFmtId="0" fontId="3" fillId="31" borderId="15" xfId="0" applyFont="1" applyFill="1" applyBorder="1" applyAlignment="1">
      <alignment horizontal="center" vertical="center" shrinkToFit="1"/>
    </xf>
    <xf numFmtId="0" fontId="73" fillId="0" borderId="15" xfId="0" applyFont="1" applyBorder="1" applyAlignment="1" applyProtection="1">
      <alignment horizontal="center" vertical="center" shrinkToFit="1"/>
      <protection locked="0"/>
    </xf>
    <xf numFmtId="0" fontId="73" fillId="0" borderId="1" xfId="0" applyFont="1" applyBorder="1" applyAlignment="1">
      <alignment horizontal="center" vertical="center" shrinkToFit="1"/>
    </xf>
    <xf numFmtId="0" fontId="73" fillId="0" borderId="15" xfId="0" applyFont="1" applyBorder="1" applyAlignment="1">
      <alignment horizontal="center" vertical="center" shrinkToFit="1"/>
    </xf>
    <xf numFmtId="0" fontId="74" fillId="0" borderId="15" xfId="0" applyFont="1" applyBorder="1" applyAlignment="1">
      <alignment horizontal="center" vertical="center" shrinkToFit="1"/>
    </xf>
    <xf numFmtId="0" fontId="8" fillId="0" borderId="0" xfId="0" applyFont="1" applyAlignment="1">
      <alignment/>
    </xf>
    <xf numFmtId="0" fontId="8" fillId="0" borderId="18" xfId="0" applyFont="1" applyBorder="1" applyAlignment="1">
      <alignment/>
    </xf>
    <xf numFmtId="0" fontId="8" fillId="0" borderId="19" xfId="0" applyFont="1" applyBorder="1" applyAlignment="1">
      <alignment horizontal="center" vertical="top"/>
    </xf>
    <xf numFmtId="0" fontId="8" fillId="0" borderId="20" xfId="0" applyFont="1" applyBorder="1" applyAlignment="1">
      <alignment horizontal="center" vertical="top"/>
    </xf>
    <xf numFmtId="0" fontId="8" fillId="0" borderId="2" xfId="0" applyFont="1" applyBorder="1" applyAlignment="1">
      <alignment horizontal="right" vertical="center"/>
    </xf>
    <xf numFmtId="0" fontId="8" fillId="0" borderId="2" xfId="0" applyFont="1" applyBorder="1" applyAlignment="1">
      <alignment horizontal="center" vertical="center"/>
    </xf>
    <xf numFmtId="0" fontId="8" fillId="0" borderId="18" xfId="0" applyFont="1" applyBorder="1" applyAlignment="1">
      <alignment horizontal="left" vertical="center"/>
    </xf>
    <xf numFmtId="0" fontId="75" fillId="0" borderId="13" xfId="0" applyFont="1" applyBorder="1" applyAlignment="1" applyProtection="1">
      <alignment horizontal="center" vertical="center"/>
      <protection locked="0"/>
    </xf>
    <xf numFmtId="0" fontId="75" fillId="0" borderId="13" xfId="0" applyFont="1" applyBorder="1" applyAlignment="1">
      <alignment horizontal="center" vertical="center"/>
    </xf>
    <xf numFmtId="0" fontId="75" fillId="0" borderId="20" xfId="0" applyFont="1" applyBorder="1" applyAlignment="1">
      <alignment horizontal="left" vertical="center" indent="1"/>
    </xf>
    <xf numFmtId="0" fontId="76" fillId="0" borderId="2" xfId="0" applyFont="1" applyBorder="1" applyAlignment="1">
      <alignment horizontal="left" vertical="center" indent="1" shrinkToFit="1"/>
    </xf>
    <xf numFmtId="0" fontId="14" fillId="0" borderId="13" xfId="0" applyFont="1" applyBorder="1" applyAlignment="1" applyProtection="1">
      <alignment horizontal="center" vertical="center"/>
      <protection locked="0"/>
    </xf>
    <xf numFmtId="0" fontId="14" fillId="0" borderId="13" xfId="0" applyFont="1" applyBorder="1" applyAlignment="1">
      <alignment horizontal="center" vertical="center"/>
    </xf>
    <xf numFmtId="0" fontId="8" fillId="0" borderId="2" xfId="0" applyFont="1" applyBorder="1" applyAlignment="1">
      <alignment horizontal="left" vertical="center" indent="1" shrinkToFit="1"/>
    </xf>
    <xf numFmtId="0" fontId="8" fillId="31" borderId="15" xfId="0" applyFont="1" applyFill="1" applyBorder="1" applyAlignment="1">
      <alignment horizontal="center" vertical="center" shrinkToFit="1"/>
    </xf>
    <xf numFmtId="0" fontId="8" fillId="31" borderId="17" xfId="0" applyFont="1" applyFill="1" applyBorder="1" applyAlignment="1">
      <alignment horizontal="center" vertical="center" shrinkToFit="1"/>
    </xf>
    <xf numFmtId="0" fontId="8" fillId="0" borderId="15" xfId="0" applyFont="1" applyBorder="1" applyAlignment="1">
      <alignment horizontal="center" vertical="center" shrinkToFit="1"/>
    </xf>
    <xf numFmtId="0" fontId="8" fillId="31" borderId="21" xfId="0" applyFont="1" applyFill="1" applyBorder="1" applyAlignment="1">
      <alignment horizontal="center" vertical="center" textRotation="180" shrinkToFit="1"/>
    </xf>
    <xf numFmtId="0" fontId="8" fillId="31" borderId="22" xfId="0" applyFont="1" applyFill="1" applyBorder="1" applyAlignment="1">
      <alignment horizontal="center" vertical="center" textRotation="180" shrinkToFit="1"/>
    </xf>
    <xf numFmtId="0" fontId="8" fillId="31" borderId="23" xfId="0" applyFont="1" applyFill="1" applyBorder="1" applyAlignment="1">
      <alignment horizontal="center" vertical="center" textRotation="180" shrinkToFit="1"/>
    </xf>
    <xf numFmtId="0" fontId="8" fillId="31" borderId="21" xfId="0" applyFont="1" applyFill="1" applyBorder="1" applyAlignment="1">
      <alignment horizontal="center" vertical="center" shrinkToFit="1"/>
    </xf>
    <xf numFmtId="0" fontId="8" fillId="31" borderId="24" xfId="0" applyFont="1" applyFill="1" applyBorder="1" applyAlignment="1">
      <alignment horizontal="center" vertical="center" shrinkToFit="1"/>
    </xf>
    <xf numFmtId="177" fontId="8" fillId="0" borderId="25" xfId="72" applyNumberFormat="1" applyFont="1" applyBorder="1" applyAlignment="1" applyProtection="1">
      <alignment horizontal="center" vertical="center" shrinkToFit="1"/>
      <protection locked="0"/>
    </xf>
    <xf numFmtId="0" fontId="8" fillId="0" borderId="26" xfId="71" applyNumberFormat="1" applyFont="1" applyBorder="1" applyAlignment="1" applyProtection="1">
      <alignment horizontal="center" vertical="center" shrinkToFit="1"/>
      <protection locked="0"/>
    </xf>
    <xf numFmtId="0" fontId="8" fillId="0" borderId="27" xfId="0" applyFont="1" applyBorder="1" applyAlignment="1" applyProtection="1">
      <alignment horizontal="center" vertical="center" shrinkToFit="1"/>
      <protection locked="0"/>
    </xf>
    <xf numFmtId="177" fontId="8" fillId="0" borderId="14" xfId="74" applyNumberFormat="1" applyFont="1" applyBorder="1" applyAlignment="1" applyProtection="1">
      <alignment horizontal="center" vertical="center" shrinkToFit="1"/>
      <protection locked="0"/>
    </xf>
    <xf numFmtId="0" fontId="8" fillId="0" borderId="14" xfId="0" applyNumberFormat="1" applyFont="1" applyBorder="1" applyAlignment="1" applyProtection="1">
      <alignment horizontal="center" vertical="center" shrinkToFit="1"/>
      <protection locked="0"/>
    </xf>
    <xf numFmtId="14" fontId="8" fillId="0" borderId="14" xfId="71" applyNumberFormat="1" applyFont="1" applyFill="1" applyBorder="1" applyAlignment="1" applyProtection="1">
      <alignment horizontal="center" vertical="center" shrinkToFit="1"/>
      <protection locked="0"/>
    </xf>
    <xf numFmtId="177" fontId="8" fillId="0" borderId="14" xfId="75" applyNumberFormat="1" applyFont="1" applyBorder="1" applyAlignment="1" applyProtection="1">
      <alignment horizontal="center" vertical="center" shrinkToFit="1"/>
      <protection locked="0"/>
    </xf>
    <xf numFmtId="177" fontId="8" fillId="0" borderId="14" xfId="69" applyNumberFormat="1" applyFont="1" applyBorder="1" applyAlignment="1" applyProtection="1">
      <alignment horizontal="center" vertical="center" shrinkToFit="1"/>
      <protection locked="0"/>
    </xf>
    <xf numFmtId="177" fontId="8" fillId="0" borderId="14" xfId="71" applyNumberFormat="1" applyFont="1" applyBorder="1" applyAlignment="1" applyProtection="1">
      <alignment horizontal="center" vertical="center" shrinkToFit="1"/>
      <protection locked="0"/>
    </xf>
    <xf numFmtId="177" fontId="8" fillId="0" borderId="14" xfId="73" applyNumberFormat="1" applyFont="1" applyBorder="1" applyAlignment="1" applyProtection="1">
      <alignment horizontal="center" vertical="center" shrinkToFit="1"/>
      <protection locked="0"/>
    </xf>
    <xf numFmtId="177" fontId="8" fillId="0" borderId="14" xfId="70" applyNumberFormat="1" applyFont="1" applyBorder="1" applyAlignment="1" applyProtection="1">
      <alignment horizontal="center" vertical="center" shrinkToFit="1"/>
      <protection locked="0"/>
    </xf>
    <xf numFmtId="177" fontId="8" fillId="0" borderId="14" xfId="79" applyNumberFormat="1" applyFont="1" applyBorder="1" applyAlignment="1" applyProtection="1">
      <alignment horizontal="center" vertical="center" shrinkToFit="1"/>
      <protection locked="0"/>
    </xf>
    <xf numFmtId="177" fontId="8" fillId="0" borderId="14" xfId="78" applyNumberFormat="1" applyFont="1" applyBorder="1" applyAlignment="1" applyProtection="1">
      <alignment horizontal="center" vertical="center" shrinkToFit="1"/>
      <protection locked="0"/>
    </xf>
    <xf numFmtId="0" fontId="8" fillId="0" borderId="28" xfId="0" applyFont="1" applyBorder="1" applyAlignment="1" applyProtection="1">
      <alignment horizontal="center" vertical="center" shrinkToFit="1"/>
      <protection locked="0"/>
    </xf>
    <xf numFmtId="0" fontId="8" fillId="0" borderId="21"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0" xfId="0" applyFont="1" applyAlignment="1">
      <alignment horizontal="center" vertical="center" shrinkToFit="1"/>
    </xf>
    <xf numFmtId="0" fontId="16" fillId="0" borderId="0" xfId="0" applyFont="1" applyBorder="1" applyAlignment="1">
      <alignment vertical="center" shrinkToFit="1"/>
    </xf>
    <xf numFmtId="49" fontId="10" fillId="0" borderId="29" xfId="71" applyNumberFormat="1" applyFont="1" applyBorder="1" applyAlignment="1" applyProtection="1">
      <alignment horizontal="left" vertical="center" shrinkToFit="1"/>
      <protection locked="0"/>
    </xf>
    <xf numFmtId="49" fontId="10" fillId="0" borderId="14" xfId="71" applyNumberFormat="1" applyFont="1" applyBorder="1" applyAlignment="1" applyProtection="1">
      <alignment horizontal="left" vertical="center" shrinkToFit="1"/>
      <protection locked="0"/>
    </xf>
    <xf numFmtId="49" fontId="10" fillId="0" borderId="14" xfId="70" applyNumberFormat="1" applyFont="1" applyBorder="1" applyAlignment="1" applyProtection="1">
      <alignment horizontal="left" vertical="center" shrinkToFit="1"/>
      <protection locked="0"/>
    </xf>
    <xf numFmtId="49" fontId="10" fillId="0" borderId="14" xfId="79" applyNumberFormat="1" applyFont="1" applyBorder="1" applyAlignment="1" applyProtection="1">
      <alignment horizontal="left" vertical="center" shrinkToFit="1"/>
      <protection locked="0"/>
    </xf>
    <xf numFmtId="49" fontId="10" fillId="0" borderId="14" xfId="78" applyNumberFormat="1" applyFont="1" applyBorder="1" applyAlignment="1" applyProtection="1">
      <alignment horizontal="left" vertical="center" shrinkToFit="1"/>
      <protection locked="0"/>
    </xf>
    <xf numFmtId="49" fontId="10" fillId="0" borderId="14" xfId="77" applyNumberFormat="1" applyFont="1" applyBorder="1" applyAlignment="1" applyProtection="1">
      <alignment horizontal="left" vertical="center" shrinkToFit="1"/>
      <protection locked="0"/>
    </xf>
    <xf numFmtId="49" fontId="10" fillId="0" borderId="14" xfId="76" applyNumberFormat="1" applyFont="1" applyBorder="1" applyAlignment="1" applyProtection="1">
      <alignment horizontal="left" vertical="center" shrinkToFit="1"/>
      <protection locked="0"/>
    </xf>
    <xf numFmtId="49" fontId="10" fillId="0" borderId="14" xfId="80" applyNumberFormat="1" applyFont="1" applyBorder="1" applyAlignment="1" applyProtection="1">
      <alignment horizontal="left" vertical="center" shrinkToFit="1"/>
      <protection locked="0"/>
    </xf>
    <xf numFmtId="0" fontId="9" fillId="0" borderId="0" xfId="0" applyFont="1" applyAlignment="1">
      <alignment/>
    </xf>
    <xf numFmtId="49" fontId="0" fillId="0" borderId="0" xfId="0" applyNumberFormat="1" applyFont="1" applyAlignment="1">
      <alignment horizontal="center" vertical="center" shrinkToFit="1"/>
    </xf>
    <xf numFmtId="0" fontId="9" fillId="0" borderId="0" xfId="0" applyFont="1" applyAlignment="1">
      <alignment vertical="center"/>
    </xf>
    <xf numFmtId="0" fontId="19" fillId="0" borderId="0" xfId="0" applyFont="1" applyAlignment="1">
      <alignment vertical="center"/>
    </xf>
    <xf numFmtId="0" fontId="20" fillId="0" borderId="0" xfId="0" applyFont="1" applyAlignment="1">
      <alignment horizontal="center" vertical="center" shrinkToFit="1"/>
    </xf>
    <xf numFmtId="0" fontId="10" fillId="0" borderId="0" xfId="0" applyFont="1" applyAlignment="1">
      <alignment vertical="center"/>
    </xf>
    <xf numFmtId="0" fontId="10" fillId="0" borderId="0" xfId="0" applyFont="1" applyAlignment="1">
      <alignment/>
    </xf>
    <xf numFmtId="0" fontId="21" fillId="0" borderId="0" xfId="0" applyFont="1" applyAlignment="1">
      <alignment vertical="center"/>
    </xf>
    <xf numFmtId="0" fontId="10" fillId="0" borderId="0" xfId="0" applyFont="1" applyAlignment="1">
      <alignment/>
    </xf>
    <xf numFmtId="0" fontId="10" fillId="0" borderId="0" xfId="0" applyFont="1" applyAlignment="1">
      <alignment horizontal="center" vertical="center" shrinkToFit="1"/>
    </xf>
    <xf numFmtId="49" fontId="10" fillId="0" borderId="0" xfId="0" applyNumberFormat="1" applyFont="1" applyAlignment="1">
      <alignment horizontal="right" vertical="center" shrinkToFit="1"/>
    </xf>
    <xf numFmtId="0" fontId="10" fillId="0" borderId="0" xfId="0" applyFont="1" applyAlignment="1">
      <alignment horizontal="right" vertical="center" shrinkToFit="1"/>
    </xf>
    <xf numFmtId="0" fontId="0" fillId="0" borderId="0" xfId="0" applyFont="1" applyAlignment="1">
      <alignment horizontal="right" vertical="center" shrinkToFit="1"/>
    </xf>
    <xf numFmtId="14" fontId="10" fillId="0" borderId="0" xfId="71" applyNumberFormat="1" applyFont="1" applyFill="1" applyBorder="1" applyAlignment="1" applyProtection="1">
      <alignment horizontal="left" vertical="center"/>
      <protection locked="0"/>
    </xf>
    <xf numFmtId="0" fontId="8" fillId="0" borderId="0" xfId="0" applyFont="1" applyAlignment="1">
      <alignment horizontal="left" vertical="center"/>
    </xf>
    <xf numFmtId="0" fontId="0" fillId="0" borderId="0" xfId="0" applyFont="1" applyAlignment="1">
      <alignment horizontal="left" vertical="center"/>
    </xf>
    <xf numFmtId="0" fontId="15" fillId="0" borderId="0" xfId="0" applyFont="1" applyAlignment="1">
      <alignment/>
    </xf>
    <xf numFmtId="0" fontId="15" fillId="0" borderId="0" xfId="0" applyFont="1" applyAlignment="1">
      <alignment vertical="center"/>
    </xf>
    <xf numFmtId="0" fontId="0" fillId="0" borderId="0" xfId="0" applyFont="1" applyAlignment="1">
      <alignment horizontal="right" vertical="center" shrinkToFit="1"/>
    </xf>
    <xf numFmtId="0" fontId="10" fillId="0" borderId="0" xfId="0" applyFont="1" applyAlignment="1">
      <alignment horizontal="left" vertical="center"/>
    </xf>
    <xf numFmtId="49" fontId="0" fillId="0" borderId="0" xfId="0" applyNumberFormat="1" applyFont="1" applyAlignment="1">
      <alignment horizontal="right" vertical="center" shrinkToFit="1"/>
    </xf>
    <xf numFmtId="0" fontId="77" fillId="0" borderId="0" xfId="0" applyFont="1" applyAlignment="1">
      <alignment horizontal="right" vertical="center" shrinkToFit="1"/>
    </xf>
    <xf numFmtId="0" fontId="0" fillId="0" borderId="0" xfId="0" applyAlignment="1">
      <alignment horizontal="center"/>
    </xf>
    <xf numFmtId="0" fontId="74" fillId="0" borderId="15" xfId="0" applyFont="1" applyBorder="1" applyAlignment="1">
      <alignment horizontal="center" vertical="center" shrinkToFit="1"/>
    </xf>
    <xf numFmtId="177" fontId="76" fillId="0" borderId="25" xfId="72" applyNumberFormat="1" applyFont="1" applyBorder="1" applyAlignment="1" applyProtection="1">
      <alignment horizontal="center" vertical="center" shrinkToFit="1"/>
      <protection locked="0"/>
    </xf>
    <xf numFmtId="0" fontId="76" fillId="0" borderId="29" xfId="0" applyNumberFormat="1" applyFont="1" applyBorder="1" applyAlignment="1" applyProtection="1">
      <alignment horizontal="center" vertical="center" shrinkToFit="1"/>
      <protection locked="0"/>
    </xf>
    <xf numFmtId="0" fontId="78" fillId="0" borderId="14" xfId="72" applyFont="1" applyBorder="1" applyAlignment="1">
      <alignment horizontal="left" vertical="center" shrinkToFit="1"/>
      <protection/>
    </xf>
    <xf numFmtId="14" fontId="76" fillId="0" borderId="29" xfId="71" applyNumberFormat="1" applyFont="1" applyFill="1" applyBorder="1" applyAlignment="1" applyProtection="1">
      <alignment horizontal="center" vertical="center" shrinkToFit="1"/>
      <protection locked="0"/>
    </xf>
    <xf numFmtId="0" fontId="76" fillId="0" borderId="26" xfId="71" applyNumberFormat="1" applyFont="1" applyBorder="1" applyAlignment="1" applyProtection="1">
      <alignment horizontal="center" vertical="center" shrinkToFit="1"/>
      <protection locked="0"/>
    </xf>
    <xf numFmtId="0" fontId="76" fillId="0" borderId="27" xfId="0" applyFont="1" applyBorder="1" applyAlignment="1" applyProtection="1">
      <alignment horizontal="center" vertical="center" shrinkToFit="1"/>
      <protection locked="0"/>
    </xf>
    <xf numFmtId="177" fontId="76" fillId="0" borderId="14" xfId="74" applyNumberFormat="1" applyFont="1" applyBorder="1" applyAlignment="1" applyProtection="1">
      <alignment horizontal="center" vertical="center" shrinkToFit="1"/>
      <protection locked="0"/>
    </xf>
    <xf numFmtId="0" fontId="76" fillId="0" borderId="14" xfId="0" applyNumberFormat="1" applyFont="1" applyBorder="1" applyAlignment="1" applyProtection="1">
      <alignment horizontal="center" vertical="center" shrinkToFit="1"/>
      <protection locked="0"/>
    </xf>
    <xf numFmtId="14" fontId="76" fillId="0" borderId="14" xfId="71" applyNumberFormat="1" applyFont="1" applyFill="1" applyBorder="1" applyAlignment="1" applyProtection="1">
      <alignment horizontal="center" vertical="center" shrinkToFit="1"/>
      <protection locked="0"/>
    </xf>
    <xf numFmtId="177" fontId="76" fillId="0" borderId="14" xfId="75" applyNumberFormat="1" applyFont="1" applyBorder="1" applyAlignment="1" applyProtection="1">
      <alignment horizontal="center" vertical="center" shrinkToFit="1"/>
      <protection locked="0"/>
    </xf>
    <xf numFmtId="49" fontId="73" fillId="0" borderId="14" xfId="73" applyNumberFormat="1" applyFont="1" applyBorder="1" applyAlignment="1" applyProtection="1">
      <alignment horizontal="left" vertical="center" shrinkToFit="1"/>
      <protection locked="0"/>
    </xf>
    <xf numFmtId="177" fontId="76" fillId="0" borderId="14" xfId="69" applyNumberFormat="1" applyFont="1" applyBorder="1" applyAlignment="1" applyProtection="1">
      <alignment horizontal="center" vertical="center" shrinkToFit="1"/>
      <protection locked="0"/>
    </xf>
    <xf numFmtId="177" fontId="76" fillId="0" borderId="14" xfId="71" applyNumberFormat="1" applyFont="1" applyBorder="1" applyAlignment="1" applyProtection="1">
      <alignment horizontal="center" vertical="center" shrinkToFit="1"/>
      <protection locked="0"/>
    </xf>
    <xf numFmtId="49" fontId="73" fillId="0" borderId="14" xfId="70" applyNumberFormat="1" applyFont="1" applyBorder="1" applyAlignment="1" applyProtection="1">
      <alignment horizontal="left" vertical="center" shrinkToFit="1"/>
      <protection locked="0"/>
    </xf>
    <xf numFmtId="177" fontId="76" fillId="0" borderId="14" xfId="73" applyNumberFormat="1" applyFont="1" applyBorder="1" applyAlignment="1" applyProtection="1">
      <alignment horizontal="center" vertical="center" shrinkToFit="1"/>
      <protection locked="0"/>
    </xf>
    <xf numFmtId="49" fontId="73" fillId="0" borderId="14" xfId="79" applyNumberFormat="1" applyFont="1" applyBorder="1" applyAlignment="1" applyProtection="1">
      <alignment horizontal="left" vertical="center" shrinkToFit="1"/>
      <protection locked="0"/>
    </xf>
    <xf numFmtId="177" fontId="76" fillId="0" borderId="14" xfId="70" applyNumberFormat="1" applyFont="1" applyBorder="1" applyAlignment="1" applyProtection="1">
      <alignment horizontal="center" vertical="center" shrinkToFit="1"/>
      <protection locked="0"/>
    </xf>
    <xf numFmtId="49" fontId="73" fillId="0" borderId="14" xfId="78" applyNumberFormat="1" applyFont="1" applyBorder="1" applyAlignment="1" applyProtection="1">
      <alignment horizontal="left" vertical="center" shrinkToFit="1"/>
      <protection locked="0"/>
    </xf>
    <xf numFmtId="177" fontId="76" fillId="0" borderId="14" xfId="79" applyNumberFormat="1" applyFont="1" applyBorder="1" applyAlignment="1" applyProtection="1">
      <alignment horizontal="center" vertical="center" shrinkToFit="1"/>
      <protection locked="0"/>
    </xf>
    <xf numFmtId="49" fontId="73" fillId="0" borderId="14" xfId="77" applyNumberFormat="1" applyFont="1" applyBorder="1" applyAlignment="1" applyProtection="1">
      <alignment horizontal="left" vertical="center" shrinkToFit="1"/>
      <protection locked="0"/>
    </xf>
    <xf numFmtId="177" fontId="76" fillId="0" borderId="14" xfId="78" applyNumberFormat="1" applyFont="1" applyBorder="1" applyAlignment="1" applyProtection="1">
      <alignment horizontal="center" vertical="center" shrinkToFit="1"/>
      <protection locked="0"/>
    </xf>
    <xf numFmtId="49" fontId="73" fillId="0" borderId="14" xfId="76" applyNumberFormat="1" applyFont="1" applyBorder="1" applyAlignment="1" applyProtection="1">
      <alignment horizontal="left" vertical="center" shrinkToFit="1"/>
      <protection locked="0"/>
    </xf>
    <xf numFmtId="49" fontId="73" fillId="0" borderId="14" xfId="80" applyNumberFormat="1" applyFont="1" applyBorder="1" applyAlignment="1" applyProtection="1">
      <alignment horizontal="left" vertical="center" shrinkToFit="1"/>
      <protection locked="0"/>
    </xf>
    <xf numFmtId="0" fontId="76" fillId="0" borderId="28" xfId="0" applyFont="1" applyBorder="1" applyAlignment="1" applyProtection="1">
      <alignment horizontal="center" vertical="center" shrinkToFit="1"/>
      <protection locked="0"/>
    </xf>
    <xf numFmtId="0" fontId="76" fillId="0" borderId="21" xfId="0" applyFont="1" applyBorder="1" applyAlignment="1">
      <alignment horizontal="center" vertical="center" shrinkToFit="1"/>
    </xf>
    <xf numFmtId="0" fontId="76" fillId="0" borderId="22" xfId="0" applyFont="1" applyBorder="1" applyAlignment="1">
      <alignment horizontal="center" vertical="center" shrinkToFit="1"/>
    </xf>
    <xf numFmtId="0" fontId="76" fillId="0" borderId="24" xfId="0" applyFont="1" applyBorder="1" applyAlignment="1">
      <alignment horizontal="center" vertical="center" shrinkToFit="1"/>
    </xf>
    <xf numFmtId="0" fontId="76" fillId="0" borderId="0" xfId="0" applyFont="1" applyAlignment="1">
      <alignment horizontal="center" vertical="center" shrinkToFit="1"/>
    </xf>
    <xf numFmtId="0" fontId="11" fillId="0" borderId="20" xfId="0" applyFont="1" applyBorder="1" applyAlignment="1">
      <alignment horizontal="left" vertical="center" indent="1"/>
    </xf>
    <xf numFmtId="0" fontId="12" fillId="0" borderId="0" xfId="0" applyFont="1" applyBorder="1" applyAlignment="1">
      <alignment horizontal="center" vertical="center" shrinkToFit="1"/>
    </xf>
    <xf numFmtId="0" fontId="79" fillId="0" borderId="0" xfId="0" applyFont="1" applyBorder="1" applyAlignment="1">
      <alignment horizontal="center"/>
    </xf>
    <xf numFmtId="0" fontId="10" fillId="0" borderId="17" xfId="0" applyFont="1" applyBorder="1" applyAlignment="1" applyProtection="1">
      <alignment horizontal="center" vertical="center" shrinkToFit="1"/>
      <protection locked="0"/>
    </xf>
    <xf numFmtId="2" fontId="11" fillId="0" borderId="0" xfId="0" applyNumberFormat="1" applyFont="1" applyBorder="1" applyAlignment="1">
      <alignment horizontal="center" vertical="center" shrinkToFit="1"/>
    </xf>
    <xf numFmtId="0" fontId="24" fillId="0" borderId="30" xfId="0" applyFont="1" applyBorder="1" applyAlignment="1">
      <alignment horizontal="center" vertical="center" shrinkToFit="1"/>
    </xf>
    <xf numFmtId="0" fontId="74" fillId="0" borderId="0" xfId="0" applyFont="1" applyBorder="1" applyAlignment="1">
      <alignment horizontal="center" vertical="center" shrinkToFit="1"/>
    </xf>
    <xf numFmtId="0" fontId="73" fillId="0" borderId="0" xfId="0" applyFont="1" applyBorder="1" applyAlignment="1">
      <alignment horizontal="center" vertical="center" shrinkToFit="1"/>
    </xf>
    <xf numFmtId="183" fontId="8" fillId="0" borderId="31" xfId="0" applyNumberFormat="1" applyFont="1" applyBorder="1" applyAlignment="1" applyProtection="1">
      <alignment horizontal="center" vertical="center" shrinkToFit="1"/>
      <protection locked="0"/>
    </xf>
    <xf numFmtId="183" fontId="8" fillId="0" borderId="32" xfId="0" applyNumberFormat="1" applyFont="1" applyBorder="1" applyAlignment="1" applyProtection="1">
      <alignment horizontal="center" vertical="center" shrinkToFit="1"/>
      <protection locked="0"/>
    </xf>
    <xf numFmtId="183" fontId="8" fillId="0" borderId="33" xfId="0" applyNumberFormat="1" applyFont="1" applyBorder="1" applyAlignment="1" applyProtection="1">
      <alignment horizontal="center" vertical="center" shrinkToFit="1"/>
      <protection locked="0"/>
    </xf>
    <xf numFmtId="183" fontId="76" fillId="0" borderId="31" xfId="0" applyNumberFormat="1" applyFont="1" applyBorder="1" applyAlignment="1" applyProtection="1">
      <alignment horizontal="center" vertical="center" shrinkToFit="1"/>
      <protection locked="0"/>
    </xf>
    <xf numFmtId="183" fontId="76" fillId="0" borderId="32" xfId="0" applyNumberFormat="1" applyFont="1" applyBorder="1" applyAlignment="1" applyProtection="1">
      <alignment horizontal="center" vertical="center" shrinkToFit="1"/>
      <protection locked="0"/>
    </xf>
    <xf numFmtId="183" fontId="76" fillId="0" borderId="33" xfId="0" applyNumberFormat="1" applyFont="1" applyBorder="1" applyAlignment="1" applyProtection="1">
      <alignment horizontal="center" vertical="center" shrinkToFit="1"/>
      <protection locked="0"/>
    </xf>
    <xf numFmtId="0" fontId="11" fillId="0" borderId="17" xfId="0" applyFont="1" applyBorder="1" applyAlignment="1" applyProtection="1">
      <alignment horizontal="center" vertical="center" shrinkToFit="1"/>
      <protection locked="0"/>
    </xf>
    <xf numFmtId="0" fontId="74" fillId="0" borderId="15" xfId="0" applyFont="1" applyBorder="1" applyAlignment="1" applyProtection="1">
      <alignment horizontal="center" vertical="center" shrinkToFit="1"/>
      <protection locked="0"/>
    </xf>
    <xf numFmtId="0" fontId="25" fillId="31" borderId="15" xfId="0" applyFont="1" applyFill="1" applyBorder="1" applyAlignment="1">
      <alignment vertical="center" shrinkToFit="1"/>
    </xf>
    <xf numFmtId="0" fontId="8" fillId="31" borderId="20" xfId="0" applyFont="1" applyFill="1" applyBorder="1" applyAlignment="1">
      <alignment horizontal="center" vertical="center"/>
    </xf>
    <xf numFmtId="0" fontId="8" fillId="31" borderId="13" xfId="0" applyFont="1" applyFill="1" applyBorder="1" applyAlignment="1">
      <alignment horizontal="center" vertical="top"/>
    </xf>
    <xf numFmtId="0" fontId="8" fillId="31" borderId="13" xfId="0" applyFont="1" applyFill="1" applyBorder="1" applyAlignment="1">
      <alignment horizontal="center" vertical="center"/>
    </xf>
    <xf numFmtId="0" fontId="8" fillId="0" borderId="14" xfId="74" applyNumberFormat="1" applyFont="1" applyBorder="1" applyAlignment="1" applyProtection="1">
      <alignment horizontal="center" vertical="center" shrinkToFit="1"/>
      <protection/>
    </xf>
    <xf numFmtId="0" fontId="76" fillId="0" borderId="29" xfId="74" applyNumberFormat="1" applyFont="1" applyBorder="1" applyAlignment="1" applyProtection="1">
      <alignment horizontal="center" vertical="center" shrinkToFit="1"/>
      <protection/>
    </xf>
    <xf numFmtId="0" fontId="76" fillId="0" borderId="14" xfId="74" applyNumberFormat="1" applyFont="1" applyBorder="1" applyAlignment="1" applyProtection="1">
      <alignment horizontal="center" vertical="center" shrinkToFit="1"/>
      <protection/>
    </xf>
    <xf numFmtId="0" fontId="56" fillId="0" borderId="34" xfId="68" applyBorder="1" applyAlignment="1">
      <alignment horizontal="center" vertical="center"/>
      <protection/>
    </xf>
    <xf numFmtId="0" fontId="56" fillId="0" borderId="0" xfId="68">
      <alignment vertical="center"/>
      <protection/>
    </xf>
    <xf numFmtId="0" fontId="30" fillId="0" borderId="0" xfId="68" applyFont="1">
      <alignment vertical="center"/>
      <protection/>
    </xf>
    <xf numFmtId="0" fontId="31" fillId="0" borderId="0" xfId="48" applyAlignment="1" applyProtection="1">
      <alignment vertical="center"/>
      <protection/>
    </xf>
    <xf numFmtId="0" fontId="6" fillId="0" borderId="0" xfId="48" applyFont="1" applyAlignment="1" applyProtection="1">
      <alignment vertical="center"/>
      <protection/>
    </xf>
    <xf numFmtId="0" fontId="56" fillId="0" borderId="0" xfId="68" applyAlignment="1">
      <alignment/>
      <protection/>
    </xf>
    <xf numFmtId="0" fontId="21" fillId="0" borderId="0" xfId="68" applyFont="1" applyAlignment="1">
      <alignment/>
      <protection/>
    </xf>
    <xf numFmtId="0" fontId="56" fillId="0" borderId="13" xfId="68" applyBorder="1" applyAlignment="1">
      <alignment horizontal="center" vertical="center"/>
      <protection/>
    </xf>
    <xf numFmtId="0" fontId="56" fillId="0" borderId="13" xfId="68" applyBorder="1" applyAlignment="1">
      <alignment vertical="center" shrinkToFit="1"/>
      <protection/>
    </xf>
    <xf numFmtId="0" fontId="8" fillId="0" borderId="15" xfId="0" applyFont="1" applyBorder="1" applyAlignment="1" applyProtection="1">
      <alignment horizontal="center" vertical="center" shrinkToFit="1"/>
      <protection locked="0"/>
    </xf>
    <xf numFmtId="49" fontId="73" fillId="0" borderId="29" xfId="71" applyNumberFormat="1" applyFont="1" applyBorder="1" applyAlignment="1" applyProtection="1">
      <alignment horizontal="left" vertical="center" shrinkToFit="1"/>
      <protection locked="0"/>
    </xf>
    <xf numFmtId="49" fontId="73" fillId="0" borderId="14" xfId="71" applyNumberFormat="1" applyFont="1" applyBorder="1" applyAlignment="1" applyProtection="1">
      <alignment horizontal="left" vertical="center" shrinkToFit="1"/>
      <protection locked="0"/>
    </xf>
    <xf numFmtId="49" fontId="73" fillId="0" borderId="14" xfId="73" applyNumberFormat="1" applyFont="1" applyBorder="1" applyAlignment="1" applyProtection="1">
      <alignment horizontal="left" vertical="center" shrinkToFit="1"/>
      <protection locked="0"/>
    </xf>
    <xf numFmtId="49" fontId="10" fillId="0" borderId="14" xfId="73" applyNumberFormat="1" applyFont="1" applyBorder="1" applyAlignment="1" applyProtection="1">
      <alignment horizontal="left" vertical="center" shrinkToFit="1"/>
      <protection locked="0"/>
    </xf>
    <xf numFmtId="0" fontId="74" fillId="0" borderId="16" xfId="0" applyFont="1" applyBorder="1" applyAlignment="1">
      <alignment horizontal="center" vertical="center" shrinkToFit="1"/>
    </xf>
    <xf numFmtId="0" fontId="74" fillId="0" borderId="15" xfId="0" applyFont="1" applyBorder="1" applyAlignment="1">
      <alignment horizontal="center" vertical="center" shrinkToFit="1"/>
    </xf>
    <xf numFmtId="0" fontId="8" fillId="0" borderId="35" xfId="71" applyNumberFormat="1" applyFont="1" applyBorder="1" applyAlignment="1" applyProtection="1">
      <alignment horizontal="center" vertical="center" shrinkToFit="1"/>
      <protection locked="0"/>
    </xf>
    <xf numFmtId="0" fontId="8" fillId="0" borderId="36" xfId="71" applyNumberFormat="1" applyFont="1" applyBorder="1" applyAlignment="1" applyProtection="1">
      <alignment horizontal="center" vertical="center" shrinkToFit="1"/>
      <protection locked="0"/>
    </xf>
    <xf numFmtId="0" fontId="8" fillId="0" borderId="37" xfId="71" applyNumberFormat="1" applyFont="1" applyBorder="1" applyAlignment="1" applyProtection="1">
      <alignment horizontal="center" vertical="center" shrinkToFit="1"/>
      <protection locked="0"/>
    </xf>
    <xf numFmtId="0" fontId="76" fillId="0" borderId="35" xfId="71" applyNumberFormat="1" applyFont="1" applyBorder="1" applyAlignment="1" applyProtection="1">
      <alignment horizontal="center" vertical="center" shrinkToFit="1"/>
      <protection locked="0"/>
    </xf>
    <xf numFmtId="0" fontId="76" fillId="0" borderId="36" xfId="71" applyNumberFormat="1" applyFont="1" applyBorder="1" applyAlignment="1" applyProtection="1">
      <alignment horizontal="center" vertical="center" shrinkToFit="1"/>
      <protection locked="0"/>
    </xf>
    <xf numFmtId="0" fontId="76" fillId="0" borderId="37" xfId="71" applyNumberFormat="1" applyFont="1" applyBorder="1" applyAlignment="1" applyProtection="1">
      <alignment horizontal="center" vertical="center" shrinkToFit="1"/>
      <protection locked="0"/>
    </xf>
    <xf numFmtId="0" fontId="0" fillId="0" borderId="13" xfId="0" applyFont="1" applyBorder="1" applyAlignment="1">
      <alignment horizontal="center" vertical="center" shrinkToFit="1"/>
    </xf>
    <xf numFmtId="0" fontId="9" fillId="0" borderId="0" xfId="0" applyFont="1" applyBorder="1" applyAlignment="1">
      <alignment horizontal="left" vertical="center" wrapText="1"/>
    </xf>
    <xf numFmtId="0" fontId="22" fillId="31" borderId="0" xfId="0" applyFont="1" applyFill="1" applyAlignment="1">
      <alignment horizontal="center"/>
    </xf>
    <xf numFmtId="0" fontId="26" fillId="0" borderId="20" xfId="68" applyFont="1" applyBorder="1" applyAlignment="1">
      <alignment vertical="center"/>
      <protection/>
    </xf>
    <xf numFmtId="0" fontId="56" fillId="0" borderId="2" xfId="68" applyBorder="1" applyAlignment="1">
      <alignment vertical="center"/>
      <protection/>
    </xf>
    <xf numFmtId="0" fontId="56" fillId="0" borderId="38" xfId="68" applyBorder="1" applyAlignment="1">
      <alignment vertical="center"/>
      <protection/>
    </xf>
    <xf numFmtId="0" fontId="29" fillId="0" borderId="0" xfId="68" applyFont="1" applyAlignment="1">
      <alignment vertical="center"/>
      <protection/>
    </xf>
    <xf numFmtId="0" fontId="56" fillId="0" borderId="0" xfId="68" applyAlignment="1">
      <alignment vertical="center"/>
      <protection/>
    </xf>
    <xf numFmtId="0" fontId="56" fillId="0" borderId="39" xfId="68" applyBorder="1" applyAlignment="1">
      <alignment vertical="center"/>
      <protection/>
    </xf>
    <xf numFmtId="0" fontId="56" fillId="0" borderId="40" xfId="68" applyBorder="1" applyAlignment="1">
      <alignment vertical="center"/>
      <protection/>
    </xf>
    <xf numFmtId="0" fontId="56" fillId="0" borderId="17" xfId="68" applyBorder="1" applyAlignment="1">
      <alignment vertical="center"/>
      <protection/>
    </xf>
    <xf numFmtId="0" fontId="56" fillId="0" borderId="41" xfId="68" applyBorder="1" applyAlignment="1">
      <alignment vertical="center"/>
      <protection/>
    </xf>
    <xf numFmtId="0" fontId="56" fillId="0" borderId="42" xfId="68" applyBorder="1" applyAlignment="1">
      <alignment vertical="center"/>
      <protection/>
    </xf>
    <xf numFmtId="0" fontId="30" fillId="0" borderId="43" xfId="68" applyFont="1" applyBorder="1" applyAlignment="1">
      <alignment horizontal="center" vertical="center" shrinkToFit="1"/>
      <protection/>
    </xf>
    <xf numFmtId="0" fontId="30" fillId="0" borderId="44" xfId="68" applyFont="1" applyBorder="1" applyAlignment="1">
      <alignment horizontal="center" vertical="center" shrinkToFit="1"/>
      <protection/>
    </xf>
    <xf numFmtId="0" fontId="56" fillId="0" borderId="44" xfId="68" applyBorder="1" applyAlignment="1">
      <alignment vertical="center" shrinkToFit="1"/>
      <protection/>
    </xf>
    <xf numFmtId="0" fontId="56" fillId="0" borderId="45" xfId="68" applyBorder="1" applyAlignment="1">
      <alignment vertical="center" shrinkToFit="1"/>
      <protection/>
    </xf>
    <xf numFmtId="0" fontId="56" fillId="0" borderId="28" xfId="68" applyBorder="1" applyAlignment="1">
      <alignment vertical="center"/>
      <protection/>
    </xf>
    <xf numFmtId="0" fontId="56" fillId="0" borderId="46" xfId="68" applyBorder="1" applyAlignment="1">
      <alignment vertical="center"/>
      <protection/>
    </xf>
    <xf numFmtId="0" fontId="4" fillId="0" borderId="47" xfId="47" applyBorder="1" applyAlignment="1" applyProtection="1">
      <alignment horizontal="center" vertical="center"/>
      <protection/>
    </xf>
    <xf numFmtId="0" fontId="32" fillId="0" borderId="48" xfId="68" applyFont="1" applyBorder="1" applyAlignment="1">
      <alignment horizontal="center" vertical="center"/>
      <protection/>
    </xf>
    <xf numFmtId="0" fontId="32" fillId="0" borderId="49" xfId="68" applyFont="1" applyBorder="1" applyAlignment="1">
      <alignment horizontal="center" vertical="center"/>
      <protection/>
    </xf>
    <xf numFmtId="0" fontId="56" fillId="0" borderId="50" xfId="68" applyBorder="1" applyAlignment="1">
      <alignment vertical="center"/>
      <protection/>
    </xf>
    <xf numFmtId="0" fontId="56" fillId="0" borderId="18" xfId="68" applyBorder="1" applyAlignment="1">
      <alignment vertical="center"/>
      <protection/>
    </xf>
    <xf numFmtId="0" fontId="56" fillId="0" borderId="51" xfId="68" applyBorder="1" applyAlignment="1">
      <alignment vertical="center"/>
      <protection/>
    </xf>
    <xf numFmtId="0" fontId="56" fillId="0" borderId="52" xfId="68" applyBorder="1" applyAlignment="1">
      <alignment vertical="center"/>
      <protection/>
    </xf>
    <xf numFmtId="0" fontId="56" fillId="0" borderId="53" xfId="68" applyBorder="1" applyAlignment="1">
      <alignment vertical="center"/>
      <protection/>
    </xf>
    <xf numFmtId="0" fontId="56" fillId="0" borderId="48" xfId="68" applyBorder="1" applyAlignment="1">
      <alignment horizontal="center" vertical="center"/>
      <protection/>
    </xf>
    <xf numFmtId="0" fontId="56" fillId="0" borderId="49" xfId="68" applyBorder="1" applyAlignment="1">
      <alignment horizontal="center" vertical="center"/>
      <protection/>
    </xf>
    <xf numFmtId="0" fontId="56" fillId="0" borderId="54" xfId="68" applyBorder="1" applyAlignment="1">
      <alignment vertical="center"/>
      <protection/>
    </xf>
    <xf numFmtId="0" fontId="56" fillId="0" borderId="44" xfId="68" applyBorder="1" applyAlignment="1">
      <alignment vertical="center"/>
      <protection/>
    </xf>
    <xf numFmtId="0" fontId="56" fillId="0" borderId="55" xfId="68" applyBorder="1" applyAlignment="1">
      <alignment vertical="center"/>
      <protection/>
    </xf>
    <xf numFmtId="0" fontId="26" fillId="0" borderId="43" xfId="68" applyFont="1" applyBorder="1" applyAlignment="1">
      <alignment vertical="center"/>
      <protection/>
    </xf>
    <xf numFmtId="0" fontId="56" fillId="0" borderId="45" xfId="68" applyBorder="1" applyAlignment="1">
      <alignment vertical="center"/>
      <protection/>
    </xf>
    <xf numFmtId="0" fontId="8" fillId="0" borderId="56" xfId="0" applyFont="1" applyBorder="1" applyAlignment="1">
      <alignment horizontal="center" vertical="center" shrinkToFit="1"/>
    </xf>
    <xf numFmtId="0" fontId="8" fillId="0" borderId="57" xfId="0" applyFont="1" applyBorder="1" applyAlignment="1">
      <alignment horizontal="center" vertical="center" shrinkToFit="1"/>
    </xf>
    <xf numFmtId="0" fontId="10" fillId="0" borderId="0" xfId="0" applyFont="1" applyBorder="1" applyAlignment="1">
      <alignment horizontal="center" vertical="center"/>
    </xf>
    <xf numFmtId="0" fontId="8" fillId="0" borderId="58" xfId="0" applyFont="1" applyBorder="1" applyAlignment="1">
      <alignment horizontal="center" vertical="center" shrinkToFit="1"/>
    </xf>
    <xf numFmtId="0" fontId="8" fillId="0" borderId="59"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7"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15" xfId="0" applyFont="1" applyBorder="1" applyAlignment="1">
      <alignment horizontal="center" vertical="center" shrinkToFit="1"/>
    </xf>
    <xf numFmtId="0" fontId="12" fillId="0" borderId="1" xfId="0" applyFont="1" applyBorder="1" applyAlignment="1">
      <alignment horizontal="center" vertical="center" shrinkToFit="1"/>
    </xf>
    <xf numFmtId="0" fontId="11" fillId="0" borderId="17" xfId="0" applyFont="1" applyBorder="1" applyAlignment="1">
      <alignment horizontal="center" vertical="center" shrinkToFit="1"/>
    </xf>
    <xf numFmtId="0" fontId="79" fillId="0" borderId="0" xfId="0" applyFont="1" applyAlignment="1">
      <alignment horizontal="center"/>
    </xf>
    <xf numFmtId="2" fontId="11" fillId="0" borderId="17" xfId="0" applyNumberFormat="1" applyFont="1" applyBorder="1" applyAlignment="1">
      <alignment horizontal="center" vertical="center" shrinkToFit="1"/>
    </xf>
    <xf numFmtId="2" fontId="11" fillId="0" borderId="15" xfId="0" applyNumberFormat="1" applyFont="1" applyBorder="1" applyAlignment="1">
      <alignment horizontal="center" vertical="center" shrinkToFit="1"/>
    </xf>
    <xf numFmtId="0" fontId="11" fillId="0" borderId="20"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0" xfId="0" applyFont="1" applyAlignment="1">
      <alignment horizontal="center"/>
    </xf>
    <xf numFmtId="0" fontId="8" fillId="0" borderId="62" xfId="0" applyFont="1" applyBorder="1" applyAlignment="1">
      <alignment horizontal="right"/>
    </xf>
    <xf numFmtId="0" fontId="11" fillId="0" borderId="18" xfId="0" applyFont="1" applyBorder="1" applyAlignment="1" applyProtection="1">
      <alignment horizontal="center" vertical="center"/>
      <protection locked="0"/>
    </xf>
    <xf numFmtId="0" fontId="76" fillId="0" borderId="56" xfId="0" applyFont="1" applyBorder="1" applyAlignment="1">
      <alignment horizontal="center" vertical="center" shrinkToFit="1"/>
    </xf>
    <xf numFmtId="0" fontId="76" fillId="0" borderId="57" xfId="0" applyFont="1" applyBorder="1" applyAlignment="1">
      <alignment horizontal="center" vertical="center" shrinkToFit="1"/>
    </xf>
    <xf numFmtId="0" fontId="76" fillId="0" borderId="58" xfId="0" applyFont="1" applyBorder="1" applyAlignment="1">
      <alignment horizontal="center" vertical="center" shrinkToFit="1"/>
    </xf>
    <xf numFmtId="0" fontId="76" fillId="0" borderId="59" xfId="0" applyFont="1" applyBorder="1" applyAlignment="1">
      <alignment horizontal="center" vertical="center" shrinkToFit="1"/>
    </xf>
    <xf numFmtId="0" fontId="76" fillId="0" borderId="60" xfId="0" applyFont="1" applyBorder="1" applyAlignment="1">
      <alignment horizontal="center" vertical="center" shrinkToFit="1"/>
    </xf>
    <xf numFmtId="0" fontId="76" fillId="0" borderId="61" xfId="0" applyFont="1" applyBorder="1" applyAlignment="1">
      <alignment horizontal="center" vertical="center" shrinkToFit="1"/>
    </xf>
    <xf numFmtId="0" fontId="74" fillId="0" borderId="16" xfId="0" applyFont="1" applyBorder="1" applyAlignment="1">
      <alignment horizontal="center" vertical="center" shrinkToFit="1"/>
    </xf>
    <xf numFmtId="0" fontId="74" fillId="0" borderId="1" xfId="0" applyFont="1" applyBorder="1" applyAlignment="1">
      <alignment horizontal="center" vertical="center" shrinkToFit="1"/>
    </xf>
    <xf numFmtId="0" fontId="74" fillId="0" borderId="17" xfId="0" applyFont="1" applyBorder="1" applyAlignment="1">
      <alignment horizontal="center" vertical="center" shrinkToFit="1"/>
    </xf>
    <xf numFmtId="0" fontId="75" fillId="0" borderId="20" xfId="0" applyFont="1" applyBorder="1" applyAlignment="1" applyProtection="1">
      <alignment horizontal="center" vertical="center"/>
      <protection locked="0"/>
    </xf>
    <xf numFmtId="0" fontId="75" fillId="0" borderId="2" xfId="0" applyFont="1" applyBorder="1" applyAlignment="1" applyProtection="1">
      <alignment horizontal="center" vertical="center"/>
      <protection locked="0"/>
    </xf>
    <xf numFmtId="0" fontId="74" fillId="0" borderId="20" xfId="0" applyFont="1" applyBorder="1" applyAlignment="1" applyProtection="1">
      <alignment horizontal="center" vertical="center"/>
      <protection locked="0"/>
    </xf>
    <xf numFmtId="0" fontId="74" fillId="0" borderId="2" xfId="0" applyFont="1" applyBorder="1" applyAlignment="1" applyProtection="1">
      <alignment horizontal="center" vertical="center"/>
      <protection locked="0"/>
    </xf>
    <xf numFmtId="0" fontId="74" fillId="0" borderId="18" xfId="0" applyFont="1" applyBorder="1" applyAlignment="1" applyProtection="1">
      <alignment horizontal="center" vertical="center"/>
      <protection locked="0"/>
    </xf>
  </cellXfs>
  <cellStyles count="6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Hyperlink" xfId="47"/>
    <cellStyle name="ハイパーリンク 2" xfId="48"/>
    <cellStyle name="メモ" xfId="49"/>
    <cellStyle name="リンク セル" xfId="50"/>
    <cellStyle name="悪い" xfId="51"/>
    <cellStyle name="金額" xfId="52"/>
    <cellStyle name="計算" xfId="53"/>
    <cellStyle name="警告文" xfId="54"/>
    <cellStyle name="Comma [0]" xfId="55"/>
    <cellStyle name="Comma"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2" xfId="67"/>
    <cellStyle name="標準 2 2" xfId="68"/>
    <cellStyle name="標準_啓雲" xfId="69"/>
    <cellStyle name="標準_古多糠" xfId="70"/>
    <cellStyle name="標準_光洋" xfId="71"/>
    <cellStyle name="標準_厚床" xfId="72"/>
    <cellStyle name="標準_広陵" xfId="73"/>
    <cellStyle name="標準_上春別" xfId="74"/>
    <cellStyle name="標準_上西春別" xfId="75"/>
    <cellStyle name="標準_西春別" xfId="76"/>
    <cellStyle name="標準_中春別" xfId="77"/>
    <cellStyle name="標準_中標津" xfId="78"/>
    <cellStyle name="標準_標津" xfId="79"/>
    <cellStyle name="標準_野付" xfId="80"/>
    <cellStyle name="Followed Hyperlink" xfId="81"/>
    <cellStyle name="良い" xfId="82"/>
  </cellStyles>
  <dxfs count="19">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kirokukai_sapporo@yahoo.co.jp" TargetMode="External" /><Relationship Id="rId2" Type="http://schemas.openxmlformats.org/officeDocument/2006/relationships/hyperlink" Target="mailto:koutairen_sapporo@yahoo@co.jp" TargetMode="External" /><Relationship Id="rId3" Type="http://schemas.openxmlformats.org/officeDocument/2006/relationships/hyperlink" Target="mailto:tyutairen_sapporo@yahoo.co.jp" TargetMode="External" /><Relationship Id="rId4" Type="http://schemas.openxmlformats.org/officeDocument/2006/relationships/hyperlink" Target="mailto:syougaku_sapporo@yahoo.co.jp" TargetMode="External" /></Relationships>
</file>

<file path=xl/worksheets/sheet1.xml><?xml version="1.0" encoding="utf-8"?>
<worksheet xmlns="http://schemas.openxmlformats.org/spreadsheetml/2006/main" xmlns:r="http://schemas.openxmlformats.org/officeDocument/2006/relationships">
  <sheetPr>
    <tabColor rgb="FF008000"/>
    <pageSetUpPr fitToPage="1"/>
  </sheetPr>
  <dimension ref="A1:AO56"/>
  <sheetViews>
    <sheetView tabSelected="1" zoomScalePageLayoutView="0" workbookViewId="0" topLeftCell="A1">
      <selection activeCell="B1" sqref="B1:U1"/>
    </sheetView>
  </sheetViews>
  <sheetFormatPr defaultColWidth="9" defaultRowHeight="14.25"/>
  <cols>
    <col min="1" max="1" width="2" style="1" customWidth="1"/>
    <col min="2" max="2" width="4.5" style="1" customWidth="1"/>
    <col min="3" max="3" width="6" style="1" customWidth="1"/>
    <col min="4" max="5" width="10.796875" style="1" customWidth="1"/>
    <col min="6" max="6" width="8.5" style="1" customWidth="1"/>
    <col min="7" max="7" width="4" style="1" customWidth="1"/>
    <col min="8" max="13" width="3" style="1" bestFit="1" customWidth="1"/>
    <col min="14" max="14" width="3" style="1" customWidth="1"/>
    <col min="15" max="17" width="3" style="1" bestFit="1" customWidth="1"/>
    <col min="18" max="18" width="6.19921875" style="1" customWidth="1"/>
    <col min="19" max="21" width="6.5" style="1" customWidth="1"/>
    <col min="22" max="37" width="2.5" style="1" customWidth="1"/>
    <col min="38" max="38" width="9" style="1" customWidth="1"/>
    <col min="39" max="41" width="9" style="1" hidden="1" customWidth="1"/>
    <col min="42" max="16384" width="9" style="1" customWidth="1"/>
  </cols>
  <sheetData>
    <row r="1" spans="2:21" ht="24">
      <c r="B1" s="176" t="s">
        <v>120</v>
      </c>
      <c r="C1" s="176"/>
      <c r="D1" s="176"/>
      <c r="E1" s="176"/>
      <c r="F1" s="176"/>
      <c r="G1" s="176"/>
      <c r="H1" s="176"/>
      <c r="I1" s="176"/>
      <c r="J1" s="176"/>
      <c r="K1" s="176"/>
      <c r="L1" s="176"/>
      <c r="M1" s="176"/>
      <c r="N1" s="176"/>
      <c r="O1" s="176"/>
      <c r="P1" s="176"/>
      <c r="Q1" s="176"/>
      <c r="R1" s="176"/>
      <c r="S1" s="176"/>
      <c r="T1" s="176"/>
      <c r="U1" s="176"/>
    </row>
    <row r="2" spans="3:4" ht="13.5">
      <c r="C2" s="175"/>
      <c r="D2" s="175"/>
    </row>
    <row r="3" spans="2:4" ht="15">
      <c r="B3" s="83" t="s">
        <v>179</v>
      </c>
      <c r="D3" s="77"/>
    </row>
    <row r="4" spans="2:4" ht="15">
      <c r="B4" s="83" t="s">
        <v>180</v>
      </c>
      <c r="D4" s="77"/>
    </row>
    <row r="5" spans="2:4" ht="15">
      <c r="B5" s="83" t="s">
        <v>181</v>
      </c>
      <c r="D5" s="77"/>
    </row>
    <row r="6" spans="2:4" ht="15">
      <c r="B6" s="83" t="s">
        <v>182</v>
      </c>
      <c r="D6" s="77"/>
    </row>
    <row r="7" spans="2:4" ht="15">
      <c r="B7" s="83" t="s">
        <v>183</v>
      </c>
      <c r="D7" s="77"/>
    </row>
    <row r="8" spans="2:4" ht="15">
      <c r="B8" s="93" t="s">
        <v>184</v>
      </c>
      <c r="D8" s="77"/>
    </row>
    <row r="9" ht="15">
      <c r="B9" s="93" t="s">
        <v>185</v>
      </c>
    </row>
    <row r="10" ht="15.75" customHeight="1"/>
    <row r="11" spans="1:2" ht="15">
      <c r="A11" s="88">
        <v>1</v>
      </c>
      <c r="B11" s="96" t="s">
        <v>196</v>
      </c>
    </row>
    <row r="13" spans="2:21" ht="15" thickBot="1">
      <c r="B13" s="78" t="s">
        <v>69</v>
      </c>
      <c r="C13" s="78" t="s">
        <v>70</v>
      </c>
      <c r="D13" s="78" t="s">
        <v>71</v>
      </c>
      <c r="E13" s="78"/>
      <c r="F13" s="78" t="s">
        <v>72</v>
      </c>
      <c r="G13" s="78"/>
      <c r="H13" s="78" t="s">
        <v>73</v>
      </c>
      <c r="I13" s="78"/>
      <c r="J13" s="78"/>
      <c r="K13" s="78"/>
      <c r="L13" s="78"/>
      <c r="M13" s="78"/>
      <c r="R13" s="78" t="s">
        <v>74</v>
      </c>
      <c r="S13" s="78" t="s">
        <v>75</v>
      </c>
      <c r="T13" s="78"/>
      <c r="U13" s="78"/>
    </row>
    <row r="14" spans="2:41" ht="39" thickBot="1">
      <c r="B14" s="42" t="s">
        <v>9</v>
      </c>
      <c r="C14" s="43" t="s">
        <v>4</v>
      </c>
      <c r="D14" s="42" t="s">
        <v>17</v>
      </c>
      <c r="E14" s="44" t="s">
        <v>199</v>
      </c>
      <c r="F14" s="42" t="s">
        <v>15</v>
      </c>
      <c r="G14" s="44" t="s">
        <v>5</v>
      </c>
      <c r="H14" s="45" t="s">
        <v>10</v>
      </c>
      <c r="I14" s="46" t="s">
        <v>11</v>
      </c>
      <c r="J14" s="46" t="s">
        <v>12</v>
      </c>
      <c r="K14" s="46" t="s">
        <v>13</v>
      </c>
      <c r="L14" s="46" t="s">
        <v>14</v>
      </c>
      <c r="M14" s="46" t="s">
        <v>2</v>
      </c>
      <c r="N14" s="46" t="s">
        <v>6</v>
      </c>
      <c r="O14" s="46" t="s">
        <v>7</v>
      </c>
      <c r="P14" s="46" t="s">
        <v>8</v>
      </c>
      <c r="Q14" s="47" t="s">
        <v>3</v>
      </c>
      <c r="R14" s="48" t="s">
        <v>61</v>
      </c>
      <c r="S14" s="49" t="s">
        <v>26</v>
      </c>
      <c r="T14" s="48" t="s">
        <v>62</v>
      </c>
      <c r="U14" s="49" t="s">
        <v>26</v>
      </c>
      <c r="AK14" s="3"/>
      <c r="AL14" s="3"/>
      <c r="AM14" s="174" t="s">
        <v>16</v>
      </c>
      <c r="AN14" s="174"/>
      <c r="AO14" s="174"/>
    </row>
    <row r="15" spans="3:15" ht="22.5" customHeight="1">
      <c r="C15"/>
      <c r="D15"/>
      <c r="E15"/>
      <c r="F15"/>
      <c r="G15"/>
      <c r="H15"/>
      <c r="I15"/>
      <c r="J15"/>
      <c r="K15"/>
      <c r="L15"/>
      <c r="M15"/>
      <c r="N15"/>
      <c r="O15"/>
    </row>
    <row r="16" spans="1:15" ht="22.5" customHeight="1">
      <c r="A16" s="88">
        <v>2</v>
      </c>
      <c r="B16" s="96" t="s">
        <v>96</v>
      </c>
      <c r="C16"/>
      <c r="D16"/>
      <c r="E16"/>
      <c r="F16"/>
      <c r="G16"/>
      <c r="H16"/>
      <c r="I16"/>
      <c r="J16"/>
      <c r="K16"/>
      <c r="L16"/>
      <c r="M16"/>
      <c r="N16"/>
      <c r="O16"/>
    </row>
    <row r="17" spans="2:18" ht="22.5" customHeight="1">
      <c r="B17" s="87" t="s">
        <v>69</v>
      </c>
      <c r="C17" s="85" t="s">
        <v>76</v>
      </c>
      <c r="D17" s="85"/>
      <c r="E17" s="85"/>
      <c r="F17" s="85"/>
      <c r="G17" s="85"/>
      <c r="H17" s="85"/>
      <c r="I17" s="85"/>
      <c r="J17" s="85"/>
      <c r="K17" s="85"/>
      <c r="L17" s="85"/>
      <c r="M17" s="85"/>
      <c r="N17" s="85"/>
      <c r="O17" s="85"/>
      <c r="P17" s="86"/>
      <c r="Q17" s="86"/>
      <c r="R17" s="3"/>
    </row>
    <row r="18" spans="2:18" ht="22.5" customHeight="1">
      <c r="B18" s="87" t="s">
        <v>79</v>
      </c>
      <c r="C18" s="85" t="s">
        <v>102</v>
      </c>
      <c r="D18" s="85"/>
      <c r="E18" s="85"/>
      <c r="F18" s="85"/>
      <c r="G18" s="85"/>
      <c r="H18" s="85"/>
      <c r="I18" s="85"/>
      <c r="J18" s="85"/>
      <c r="K18" s="85"/>
      <c r="L18" s="85"/>
      <c r="M18" s="85"/>
      <c r="N18" s="85"/>
      <c r="O18" s="85"/>
      <c r="P18" s="86"/>
      <c r="Q18" s="86"/>
      <c r="R18"/>
    </row>
    <row r="19" spans="2:18" ht="22.5" customHeight="1">
      <c r="B19" s="87"/>
      <c r="C19" s="85"/>
      <c r="D19" s="85"/>
      <c r="E19" s="85"/>
      <c r="F19" s="85"/>
      <c r="G19" s="85"/>
      <c r="H19" s="85"/>
      <c r="I19" s="85"/>
      <c r="J19" s="85"/>
      <c r="K19" s="85"/>
      <c r="L19" s="85"/>
      <c r="M19" s="85"/>
      <c r="N19" s="85"/>
      <c r="O19" s="85"/>
      <c r="P19" s="86"/>
      <c r="Q19" s="86"/>
      <c r="R19"/>
    </row>
    <row r="20" spans="2:18" ht="22.5" customHeight="1">
      <c r="B20" s="87" t="s">
        <v>70</v>
      </c>
      <c r="C20" s="85" t="s">
        <v>4</v>
      </c>
      <c r="D20" s="85"/>
      <c r="E20" s="85"/>
      <c r="F20" s="85"/>
      <c r="G20" s="85"/>
      <c r="H20" s="85"/>
      <c r="I20" s="85"/>
      <c r="J20" s="85"/>
      <c r="K20" s="85"/>
      <c r="L20" s="85"/>
      <c r="M20" s="85"/>
      <c r="N20" s="85"/>
      <c r="O20" s="85"/>
      <c r="P20" s="86"/>
      <c r="Q20" s="86"/>
      <c r="R20"/>
    </row>
    <row r="21" spans="2:18" ht="22.5" customHeight="1">
      <c r="B21" s="88" t="s">
        <v>80</v>
      </c>
      <c r="C21" s="85" t="s">
        <v>77</v>
      </c>
      <c r="D21" s="85"/>
      <c r="E21" s="85"/>
      <c r="F21" s="85"/>
      <c r="G21" s="85"/>
      <c r="H21" s="85"/>
      <c r="I21" s="85"/>
      <c r="J21" s="85"/>
      <c r="K21" s="85"/>
      <c r="L21" s="85"/>
      <c r="M21" s="85"/>
      <c r="N21" s="85"/>
      <c r="O21" s="85"/>
      <c r="P21" s="86"/>
      <c r="Q21" s="86"/>
      <c r="R21"/>
    </row>
    <row r="22" spans="2:18" ht="22.5" customHeight="1">
      <c r="B22" s="88"/>
      <c r="C22" s="85"/>
      <c r="D22" s="85"/>
      <c r="E22" s="85"/>
      <c r="F22" s="85"/>
      <c r="G22" s="85"/>
      <c r="H22" s="85"/>
      <c r="I22" s="85"/>
      <c r="J22" s="85"/>
      <c r="K22" s="85"/>
      <c r="L22" s="85"/>
      <c r="M22" s="85"/>
      <c r="N22" s="85"/>
      <c r="O22" s="85"/>
      <c r="P22" s="86"/>
      <c r="Q22" s="86"/>
      <c r="R22"/>
    </row>
    <row r="23" spans="2:18" ht="22.5" customHeight="1">
      <c r="B23" s="87" t="s">
        <v>71</v>
      </c>
      <c r="C23" s="85" t="s">
        <v>78</v>
      </c>
      <c r="D23" s="85"/>
      <c r="E23" s="85"/>
      <c r="F23" s="85"/>
      <c r="G23" s="85"/>
      <c r="H23" s="85"/>
      <c r="I23" s="85"/>
      <c r="J23" s="85"/>
      <c r="K23" s="85"/>
      <c r="L23" s="85"/>
      <c r="M23" s="85"/>
      <c r="N23" s="85"/>
      <c r="O23" s="85"/>
      <c r="P23" s="86"/>
      <c r="Q23" s="86"/>
      <c r="R23"/>
    </row>
    <row r="24" spans="2:18" ht="22.5" customHeight="1">
      <c r="B24" s="88" t="s">
        <v>80</v>
      </c>
      <c r="C24" s="82" t="s">
        <v>206</v>
      </c>
      <c r="D24" s="82"/>
      <c r="E24" s="82"/>
      <c r="F24" s="82"/>
      <c r="G24" s="82"/>
      <c r="H24" s="82"/>
      <c r="I24" s="83"/>
      <c r="J24" s="83"/>
      <c r="K24" s="83"/>
      <c r="L24" s="83"/>
      <c r="M24" s="83"/>
      <c r="N24" s="85"/>
      <c r="O24" s="85"/>
      <c r="P24" s="86"/>
      <c r="Q24" s="86"/>
      <c r="R24"/>
    </row>
    <row r="25" spans="2:18" ht="22.5" customHeight="1">
      <c r="B25" s="88"/>
      <c r="C25" s="83" t="s">
        <v>197</v>
      </c>
      <c r="D25" s="82"/>
      <c r="E25" s="82"/>
      <c r="F25" s="82"/>
      <c r="G25" s="82"/>
      <c r="H25" s="82"/>
      <c r="I25" s="83"/>
      <c r="J25" s="83"/>
      <c r="K25" s="83"/>
      <c r="L25" s="83"/>
      <c r="M25" s="83"/>
      <c r="N25" s="86"/>
      <c r="O25" s="86"/>
      <c r="P25" s="86"/>
      <c r="Q25" s="86"/>
      <c r="R25"/>
    </row>
    <row r="26" spans="2:18" ht="22.5" customHeight="1">
      <c r="B26" s="88"/>
      <c r="C26" s="86"/>
      <c r="D26" s="86"/>
      <c r="E26" s="86"/>
      <c r="F26" s="86"/>
      <c r="G26" s="86"/>
      <c r="H26" s="86"/>
      <c r="I26" s="86"/>
      <c r="J26" s="86"/>
      <c r="K26" s="86"/>
      <c r="L26" s="86"/>
      <c r="M26" s="86"/>
      <c r="N26" s="86"/>
      <c r="O26" s="86"/>
      <c r="P26" s="86"/>
      <c r="Q26" s="86"/>
      <c r="R26"/>
    </row>
    <row r="27" spans="2:18" ht="22.5" customHeight="1">
      <c r="B27" s="87" t="s">
        <v>72</v>
      </c>
      <c r="C27" s="86" t="s">
        <v>81</v>
      </c>
      <c r="D27" s="86"/>
      <c r="E27" s="86"/>
      <c r="F27" s="86"/>
      <c r="G27" s="86"/>
      <c r="H27" s="86"/>
      <c r="I27" s="86"/>
      <c r="J27" s="86"/>
      <c r="K27" s="86"/>
      <c r="L27" s="86"/>
      <c r="M27" s="86"/>
      <c r="N27" s="86"/>
      <c r="O27" s="86"/>
      <c r="P27" s="86"/>
      <c r="Q27" s="86"/>
      <c r="R27"/>
    </row>
    <row r="28" spans="2:18" ht="22.5" customHeight="1">
      <c r="B28" s="88" t="s">
        <v>80</v>
      </c>
      <c r="C28" s="82" t="s">
        <v>85</v>
      </c>
      <c r="D28" s="86"/>
      <c r="E28" s="86"/>
      <c r="F28" s="86"/>
      <c r="G28" s="86"/>
      <c r="H28" s="86"/>
      <c r="I28" s="86"/>
      <c r="J28" s="86"/>
      <c r="K28" s="86"/>
      <c r="L28" s="86"/>
      <c r="M28" s="86"/>
      <c r="N28" s="86"/>
      <c r="O28" s="86"/>
      <c r="P28" s="86"/>
      <c r="Q28" s="86"/>
      <c r="R28"/>
    </row>
    <row r="29" spans="2:18" ht="22.5" customHeight="1">
      <c r="B29" s="88"/>
      <c r="C29" s="90" t="s">
        <v>203</v>
      </c>
      <c r="D29" s="86"/>
      <c r="E29" s="86"/>
      <c r="F29" s="86"/>
      <c r="G29" s="86"/>
      <c r="H29" s="86"/>
      <c r="I29" s="86"/>
      <c r="J29" s="86"/>
      <c r="K29" s="86"/>
      <c r="L29" s="86"/>
      <c r="M29" s="86"/>
      <c r="N29" s="86"/>
      <c r="O29" s="86"/>
      <c r="P29" s="86"/>
      <c r="Q29" s="86"/>
      <c r="R29"/>
    </row>
    <row r="30" spans="2:18" ht="22.5" customHeight="1">
      <c r="B30" s="88"/>
      <c r="C30" s="86"/>
      <c r="D30" s="86"/>
      <c r="E30" s="86"/>
      <c r="F30" s="86"/>
      <c r="G30" s="86"/>
      <c r="H30" s="86"/>
      <c r="I30" s="86"/>
      <c r="J30" s="86"/>
      <c r="K30" s="86"/>
      <c r="L30" s="86"/>
      <c r="M30" s="86"/>
      <c r="N30" s="86"/>
      <c r="O30" s="86"/>
      <c r="P30" s="86"/>
      <c r="Q30" s="86"/>
      <c r="R30"/>
    </row>
    <row r="31" spans="2:18" ht="22.5" customHeight="1">
      <c r="B31" s="97" t="s">
        <v>73</v>
      </c>
      <c r="C31" s="91" t="s">
        <v>83</v>
      </c>
      <c r="D31" s="67"/>
      <c r="E31" s="67"/>
      <c r="F31" s="67"/>
      <c r="G31" s="67"/>
      <c r="H31" s="67"/>
      <c r="I31" s="67"/>
      <c r="J31" s="67"/>
      <c r="K31" s="67"/>
      <c r="L31" s="67"/>
      <c r="M31" s="67"/>
      <c r="N31" s="67"/>
      <c r="O31" s="67"/>
      <c r="P31" s="67"/>
      <c r="Q31" s="67"/>
      <c r="R31"/>
    </row>
    <row r="32" spans="2:3" ht="22.5" customHeight="1">
      <c r="B32" s="88" t="s">
        <v>80</v>
      </c>
      <c r="C32" s="92" t="s">
        <v>82</v>
      </c>
    </row>
    <row r="33" spans="2:3" ht="22.5" customHeight="1">
      <c r="B33" s="95"/>
      <c r="C33" s="92"/>
    </row>
    <row r="34" spans="2:3" ht="22.5" customHeight="1">
      <c r="B34" s="97" t="s">
        <v>74</v>
      </c>
      <c r="C34" s="3" t="s">
        <v>84</v>
      </c>
    </row>
    <row r="35" spans="2:3" ht="22.5" customHeight="1">
      <c r="B35" s="88" t="s">
        <v>86</v>
      </c>
      <c r="C35" s="92" t="s">
        <v>87</v>
      </c>
    </row>
    <row r="36" spans="2:3" ht="22.5" customHeight="1">
      <c r="B36" s="88"/>
      <c r="C36" s="92"/>
    </row>
    <row r="37" spans="2:3" ht="22.5" customHeight="1">
      <c r="B37" s="97" t="s">
        <v>75</v>
      </c>
      <c r="C37" s="92" t="s">
        <v>26</v>
      </c>
    </row>
    <row r="38" spans="2:16" ht="20.25" customHeight="1">
      <c r="B38" s="89" t="s">
        <v>88</v>
      </c>
      <c r="C38" s="82" t="s">
        <v>93</v>
      </c>
      <c r="D38" s="82"/>
      <c r="E38" s="82"/>
      <c r="F38" s="82"/>
      <c r="G38" s="82"/>
      <c r="H38" s="82"/>
      <c r="I38" s="82"/>
      <c r="J38" s="82"/>
      <c r="K38" s="82"/>
      <c r="L38" s="82"/>
      <c r="M38" s="84"/>
      <c r="N38" s="84"/>
      <c r="O38" s="81"/>
      <c r="P38" s="81"/>
    </row>
    <row r="39" spans="2:16" ht="20.25" customHeight="1">
      <c r="B39" s="97" t="s">
        <v>89</v>
      </c>
      <c r="C39" s="83" t="s">
        <v>92</v>
      </c>
      <c r="D39" s="82"/>
      <c r="E39" s="82"/>
      <c r="F39" s="82"/>
      <c r="G39" s="82"/>
      <c r="H39" s="82"/>
      <c r="I39" s="82"/>
      <c r="J39" s="82"/>
      <c r="K39" s="82"/>
      <c r="L39" s="82"/>
      <c r="M39" s="84"/>
      <c r="N39" s="84"/>
      <c r="O39" s="81"/>
      <c r="P39" s="81"/>
    </row>
    <row r="40" spans="2:16" ht="22.5" customHeight="1">
      <c r="B40" s="98" t="s">
        <v>90</v>
      </c>
      <c r="C40" s="94" t="s">
        <v>91</v>
      </c>
      <c r="D40" s="82"/>
      <c r="E40" s="82"/>
      <c r="F40" s="82"/>
      <c r="G40" s="82"/>
      <c r="H40" s="82"/>
      <c r="I40" s="82"/>
      <c r="J40" s="82"/>
      <c r="K40" s="82"/>
      <c r="L40" s="82"/>
      <c r="M40" s="82"/>
      <c r="N40" s="82"/>
      <c r="O40" s="81"/>
      <c r="P40" s="81"/>
    </row>
    <row r="41" spans="2:16" ht="22.5" customHeight="1">
      <c r="B41" s="95"/>
      <c r="C41" s="82" t="s">
        <v>95</v>
      </c>
      <c r="D41" s="82"/>
      <c r="E41" s="82"/>
      <c r="F41" s="82"/>
      <c r="G41" s="82"/>
      <c r="H41" s="82"/>
      <c r="I41" s="82"/>
      <c r="J41" s="82"/>
      <c r="K41" s="82"/>
      <c r="L41" s="82"/>
      <c r="M41" s="82"/>
      <c r="N41" s="82"/>
      <c r="O41" s="81"/>
      <c r="P41" s="81"/>
    </row>
    <row r="42" spans="2:16" ht="22.5" customHeight="1">
      <c r="B42" s="95"/>
      <c r="C42" s="82" t="s">
        <v>205</v>
      </c>
      <c r="D42" s="82"/>
      <c r="E42" s="82"/>
      <c r="F42" s="82"/>
      <c r="G42" s="82"/>
      <c r="H42" s="82"/>
      <c r="I42" s="82"/>
      <c r="J42" s="82"/>
      <c r="K42" s="82"/>
      <c r="L42" s="82"/>
      <c r="M42" s="82"/>
      <c r="N42" s="82"/>
      <c r="O42" s="81"/>
      <c r="P42" s="81"/>
    </row>
    <row r="43" spans="2:16" ht="22.5" customHeight="1">
      <c r="B43" s="95"/>
      <c r="C43" s="82" t="s">
        <v>94</v>
      </c>
      <c r="D43" s="82"/>
      <c r="E43" s="82"/>
      <c r="F43" s="82"/>
      <c r="G43" s="82"/>
      <c r="H43" s="82"/>
      <c r="I43" s="82"/>
      <c r="J43" s="82"/>
      <c r="K43" s="82"/>
      <c r="L43" s="82"/>
      <c r="M43" s="82"/>
      <c r="N43" s="82"/>
      <c r="O43" s="81"/>
      <c r="P43" s="81"/>
    </row>
    <row r="44" spans="3:14" ht="22.5" customHeight="1">
      <c r="C44" s="79"/>
      <c r="D44" s="79"/>
      <c r="E44" s="79"/>
      <c r="F44" s="79"/>
      <c r="G44" s="79"/>
      <c r="H44" s="79"/>
      <c r="I44" s="79"/>
      <c r="J44" s="79"/>
      <c r="K44" s="79"/>
      <c r="L44" s="79"/>
      <c r="M44" s="79"/>
      <c r="N44" s="79"/>
    </row>
    <row r="45" spans="1:14" ht="22.5" customHeight="1">
      <c r="A45" s="88">
        <v>3</v>
      </c>
      <c r="B45" s="96" t="s">
        <v>99</v>
      </c>
      <c r="C45" s="77"/>
      <c r="D45" s="79"/>
      <c r="E45" s="79"/>
      <c r="F45" s="79"/>
      <c r="G45" s="79"/>
      <c r="H45" s="79"/>
      <c r="I45" s="79"/>
      <c r="J45" s="79"/>
      <c r="K45" s="79"/>
      <c r="L45" s="79"/>
      <c r="M45" s="80"/>
      <c r="N45" s="80"/>
    </row>
    <row r="46" spans="2:3" ht="22.5" customHeight="1">
      <c r="B46" s="89" t="s">
        <v>88</v>
      </c>
      <c r="C46" s="92" t="s">
        <v>100</v>
      </c>
    </row>
    <row r="47" spans="2:3" ht="22.5" customHeight="1">
      <c r="B47" s="97" t="s">
        <v>89</v>
      </c>
      <c r="C47" s="92" t="s">
        <v>97</v>
      </c>
    </row>
    <row r="48" spans="2:3" ht="22.5" customHeight="1">
      <c r="B48" s="89" t="s">
        <v>90</v>
      </c>
      <c r="C48" s="92" t="s">
        <v>119</v>
      </c>
    </row>
    <row r="49" ht="22.5" customHeight="1"/>
    <row r="50" spans="1:3" ht="24" customHeight="1">
      <c r="A50" s="88">
        <v>4</v>
      </c>
      <c r="B50" s="96" t="s">
        <v>98</v>
      </c>
      <c r="C50" s="77"/>
    </row>
    <row r="51" spans="2:3" ht="24.75" customHeight="1">
      <c r="B51" s="89" t="s">
        <v>88</v>
      </c>
      <c r="C51" s="82" t="s">
        <v>77</v>
      </c>
    </row>
    <row r="52" spans="2:3" ht="21.75">
      <c r="B52" s="97" t="s">
        <v>103</v>
      </c>
      <c r="C52" s="92" t="s">
        <v>101</v>
      </c>
    </row>
    <row r="53" spans="2:3" ht="21.75">
      <c r="B53" s="89" t="s">
        <v>104</v>
      </c>
      <c r="C53" s="92" t="s">
        <v>105</v>
      </c>
    </row>
    <row r="54" ht="21.75">
      <c r="C54" s="94"/>
    </row>
    <row r="55" spans="1:3" ht="21.75">
      <c r="A55" s="88">
        <v>5</v>
      </c>
      <c r="B55" s="96" t="s">
        <v>186</v>
      </c>
      <c r="C55" s="82"/>
    </row>
    <row r="56" spans="2:3" ht="21.75">
      <c r="B56" s="89" t="s">
        <v>187</v>
      </c>
      <c r="C56" s="82" t="s">
        <v>188</v>
      </c>
    </row>
    <row r="57" ht="21.75"/>
    <row r="59" ht="21.75"/>
    <row r="60" ht="21.75"/>
    <row r="61" ht="21.75"/>
    <row r="62" ht="21.75"/>
    <row r="63" ht="21.75"/>
    <row r="64" ht="21.75"/>
    <row r="144" ht="21.75"/>
    <row r="145" ht="21.75"/>
    <row r="146" ht="21.75"/>
    <row r="147" ht="21.75"/>
    <row r="149" ht="21.75"/>
    <row r="150" ht="21.75"/>
    <row r="151" ht="21.75"/>
    <row r="152" ht="21.75"/>
    <row r="153" ht="21.75"/>
    <row r="154" ht="21.75"/>
    <row r="155" ht="21.75"/>
    <row r="157" ht="21.75"/>
    <row r="158" ht="21.75"/>
    <row r="159" ht="21.75"/>
    <row r="160" ht="21.75"/>
    <row r="161" ht="21.75"/>
    <row r="162" ht="21.75"/>
    <row r="163" ht="21.75"/>
    <row r="165" ht="21.75"/>
    <row r="166" ht="21.75"/>
    <row r="167" ht="21.75"/>
    <row r="168" ht="21.75"/>
    <row r="169" ht="21.75"/>
    <row r="170" ht="21.75"/>
    <row r="171" ht="21.75"/>
    <row r="172" ht="21.75"/>
    <row r="173" ht="21.75"/>
    <row r="174" ht="21.75"/>
  </sheetData>
  <sheetProtection selectLockedCells="1"/>
  <mergeCells count="3">
    <mergeCell ref="AM14:AO14"/>
    <mergeCell ref="C2:D2"/>
    <mergeCell ref="B1:U1"/>
  </mergeCells>
  <dataValidations count="1">
    <dataValidation allowBlank="1" showInputMessage="1" showErrorMessage="1" prompt="氏名を全角にて入力して下さい。５文字を標準とします。" sqref="D14:E14"/>
  </dataValidations>
  <printOptions/>
  <pageMargins left="0.62" right="0.7000000000000001" top="0.7500000000000001" bottom="0.7500000000000001" header="0.51" footer="0.51"/>
  <pageSetup fitToHeight="1" fitToWidth="1" horizontalDpi="600" verticalDpi="600" orientation="portrait" paperSize="9" scale="67"/>
</worksheet>
</file>

<file path=xl/worksheets/sheet2.xml><?xml version="1.0" encoding="utf-8"?>
<worksheet xmlns="http://schemas.openxmlformats.org/spreadsheetml/2006/main" xmlns:r="http://schemas.openxmlformats.org/officeDocument/2006/relationships">
  <sheetPr>
    <tabColor indexed="11"/>
  </sheetPr>
  <dimension ref="A1:AZ65"/>
  <sheetViews>
    <sheetView view="pageLayout" zoomScaleSheetLayoutView="85" workbookViewId="0" topLeftCell="A1">
      <selection activeCell="D4" sqref="D4:J4"/>
    </sheetView>
  </sheetViews>
  <sheetFormatPr defaultColWidth="6.5" defaultRowHeight="14.25"/>
  <cols>
    <col min="1" max="1" width="2" style="153" customWidth="1"/>
    <col min="2" max="11" width="6.5" style="153" customWidth="1"/>
    <col min="12" max="12" width="0" style="153" hidden="1" customWidth="1"/>
    <col min="13" max="13" width="14.296875" style="153" hidden="1" customWidth="1"/>
    <col min="14" max="53" width="0" style="153" hidden="1" customWidth="1"/>
    <col min="54" max="16384" width="6.5" style="153" customWidth="1"/>
  </cols>
  <sheetData>
    <row r="1" spans="1:10" ht="24.75" thickBot="1">
      <c r="A1" s="180" t="s">
        <v>178</v>
      </c>
      <c r="B1" s="181"/>
      <c r="C1" s="181"/>
      <c r="D1" s="181"/>
      <c r="E1" s="181"/>
      <c r="F1" s="181"/>
      <c r="G1" s="182"/>
      <c r="H1" s="152" t="s">
        <v>121</v>
      </c>
      <c r="I1" s="183"/>
      <c r="J1" s="184"/>
    </row>
    <row r="2" spans="21:48" ht="13.5">
      <c r="U2" s="153">
        <v>1</v>
      </c>
      <c r="V2" s="153">
        <f>U2+1</f>
        <v>2</v>
      </c>
      <c r="W2" s="153">
        <f aca="true" t="shared" si="0" ref="W2:AV2">V2+1</f>
        <v>3</v>
      </c>
      <c r="X2" s="153">
        <f t="shared" si="0"/>
        <v>4</v>
      </c>
      <c r="Y2" s="153">
        <f t="shared" si="0"/>
        <v>5</v>
      </c>
      <c r="Z2" s="153">
        <f t="shared" si="0"/>
        <v>6</v>
      </c>
      <c r="AA2" s="153">
        <f t="shared" si="0"/>
        <v>7</v>
      </c>
      <c r="AB2" s="153">
        <f t="shared" si="0"/>
        <v>8</v>
      </c>
      <c r="AC2" s="153">
        <f t="shared" si="0"/>
        <v>9</v>
      </c>
      <c r="AD2" s="153">
        <f t="shared" si="0"/>
        <v>10</v>
      </c>
      <c r="AE2" s="153">
        <f t="shared" si="0"/>
        <v>11</v>
      </c>
      <c r="AF2" s="153">
        <f t="shared" si="0"/>
        <v>12</v>
      </c>
      <c r="AG2" s="153">
        <f t="shared" si="0"/>
        <v>13</v>
      </c>
      <c r="AH2" s="153">
        <f t="shared" si="0"/>
        <v>14</v>
      </c>
      <c r="AI2" s="153">
        <f t="shared" si="0"/>
        <v>15</v>
      </c>
      <c r="AJ2" s="153">
        <f t="shared" si="0"/>
        <v>16</v>
      </c>
      <c r="AK2" s="153">
        <f t="shared" si="0"/>
        <v>17</v>
      </c>
      <c r="AL2" s="153">
        <f t="shared" si="0"/>
        <v>18</v>
      </c>
      <c r="AM2" s="153">
        <f t="shared" si="0"/>
        <v>19</v>
      </c>
      <c r="AN2" s="153">
        <f t="shared" si="0"/>
        <v>20</v>
      </c>
      <c r="AO2" s="153">
        <f t="shared" si="0"/>
        <v>21</v>
      </c>
      <c r="AP2" s="153">
        <f t="shared" si="0"/>
        <v>22</v>
      </c>
      <c r="AQ2" s="153">
        <f t="shared" si="0"/>
        <v>23</v>
      </c>
      <c r="AR2" s="153">
        <f t="shared" si="0"/>
        <v>24</v>
      </c>
      <c r="AS2" s="153">
        <f t="shared" si="0"/>
        <v>25</v>
      </c>
      <c r="AT2" s="153">
        <f t="shared" si="0"/>
        <v>26</v>
      </c>
      <c r="AU2" s="153">
        <f t="shared" si="0"/>
        <v>27</v>
      </c>
      <c r="AV2" s="153">
        <f t="shared" si="0"/>
        <v>28</v>
      </c>
    </row>
    <row r="3" spans="1:47" ht="19.5" thickBot="1">
      <c r="A3" s="154" t="s">
        <v>122</v>
      </c>
      <c r="O3" s="153" t="e">
        <f>#REF!</f>
        <v>#REF!</v>
      </c>
      <c r="P3" s="153" t="e">
        <f>#REF!</f>
        <v>#REF!</v>
      </c>
      <c r="Q3" s="153" t="e">
        <f>#REF!</f>
        <v>#REF!</v>
      </c>
      <c r="R3" s="153" t="e">
        <f>#REF!</f>
        <v>#REF!</v>
      </c>
      <c r="S3" s="153" t="e">
        <f>#REF!</f>
        <v>#REF!</v>
      </c>
      <c r="V3" s="153" t="s">
        <v>123</v>
      </c>
      <c r="W3" s="153" t="s">
        <v>124</v>
      </c>
      <c r="X3" s="153" t="s">
        <v>125</v>
      </c>
      <c r="Y3" s="153" t="s">
        <v>126</v>
      </c>
      <c r="Z3" s="153" t="s">
        <v>127</v>
      </c>
      <c r="AA3" s="153" t="s">
        <v>128</v>
      </c>
      <c r="AB3" s="153" t="s">
        <v>129</v>
      </c>
      <c r="AC3" s="153" t="s">
        <v>130</v>
      </c>
      <c r="AD3" s="153" t="s">
        <v>131</v>
      </c>
      <c r="AE3" s="153" t="s">
        <v>132</v>
      </c>
      <c r="AF3" s="153" t="s">
        <v>133</v>
      </c>
      <c r="AG3" s="153" t="s">
        <v>134</v>
      </c>
      <c r="AH3" s="153" t="s">
        <v>135</v>
      </c>
      <c r="AI3" s="153" t="s">
        <v>136</v>
      </c>
      <c r="AJ3" s="153" t="s">
        <v>137</v>
      </c>
      <c r="AK3" s="153" t="s">
        <v>138</v>
      </c>
      <c r="AL3" s="153" t="s">
        <v>139</v>
      </c>
      <c r="AM3" s="153" t="s">
        <v>140</v>
      </c>
      <c r="AN3" s="153" t="s">
        <v>141</v>
      </c>
      <c r="AO3" s="153" t="s">
        <v>142</v>
      </c>
      <c r="AP3" s="153" t="s">
        <v>143</v>
      </c>
      <c r="AQ3" s="153" t="s">
        <v>144</v>
      </c>
      <c r="AR3" s="153" t="s">
        <v>145</v>
      </c>
      <c r="AS3" s="153" t="s">
        <v>146</v>
      </c>
      <c r="AT3" s="153" t="s">
        <v>147</v>
      </c>
      <c r="AU3" s="153" t="s">
        <v>148</v>
      </c>
    </row>
    <row r="4" spans="1:52" ht="18.75">
      <c r="A4" s="185" t="s">
        <v>149</v>
      </c>
      <c r="B4" s="186"/>
      <c r="C4" s="186"/>
      <c r="D4" s="187" t="s">
        <v>204</v>
      </c>
      <c r="E4" s="188"/>
      <c r="F4" s="188"/>
      <c r="G4" s="189"/>
      <c r="H4" s="189"/>
      <c r="I4" s="189"/>
      <c r="J4" s="190"/>
      <c r="M4" s="153" t="s">
        <v>150</v>
      </c>
      <c r="N4" s="153" t="e">
        <f>#REF!</f>
        <v>#REF!</v>
      </c>
      <c r="T4" s="155"/>
      <c r="U4" s="156" t="str">
        <f>M4</f>
        <v>札幌記録会第１戦</v>
      </c>
      <c r="AV4" s="155" t="s">
        <v>151</v>
      </c>
      <c r="AZ4" s="153" t="s">
        <v>152</v>
      </c>
    </row>
    <row r="5" spans="1:52" ht="22.5" customHeight="1" thickBot="1">
      <c r="A5" s="191" t="s">
        <v>153</v>
      </c>
      <c r="B5" s="192"/>
      <c r="C5" s="192"/>
      <c r="D5" s="193"/>
      <c r="E5" s="194"/>
      <c r="F5" s="194"/>
      <c r="G5" s="194"/>
      <c r="H5" s="194"/>
      <c r="I5" s="194"/>
      <c r="J5" s="195"/>
      <c r="M5" s="153" t="str">
        <f>M4</f>
        <v>札幌記録会第１戦</v>
      </c>
      <c r="N5" s="153" t="e">
        <f>#REF!</f>
        <v>#REF!</v>
      </c>
      <c r="U5" s="153" t="str">
        <f>M8</f>
        <v>札幌記録会第２線</v>
      </c>
      <c r="AV5" s="153" t="str">
        <f aca="true" t="shared" si="1" ref="AV5:AV11">AV4</f>
        <v>kirokukai_sapporo@yahoo.co.jp</v>
      </c>
      <c r="AZ5" s="157" t="s">
        <v>154</v>
      </c>
    </row>
    <row r="6" spans="13:52" ht="15" thickBot="1">
      <c r="M6" s="153" t="str">
        <f aca="true" t="shared" si="2" ref="M6:M12">M5</f>
        <v>札幌記録会第１戦</v>
      </c>
      <c r="N6" s="153" t="e">
        <f>#REF!</f>
        <v>#REF!</v>
      </c>
      <c r="U6" s="153" t="e">
        <f>#REF!</f>
        <v>#REF!</v>
      </c>
      <c r="AV6" s="153" t="str">
        <f t="shared" si="1"/>
        <v>kirokukai_sapporo@yahoo.co.jp</v>
      </c>
      <c r="AZ6" s="157" t="s">
        <v>155</v>
      </c>
    </row>
    <row r="7" spans="1:52" ht="18.75" customHeight="1">
      <c r="A7" s="203" t="s">
        <v>156</v>
      </c>
      <c r="B7" s="204"/>
      <c r="C7" s="205"/>
      <c r="D7" s="206"/>
      <c r="E7" s="204"/>
      <c r="F7" s="204"/>
      <c r="G7" s="204"/>
      <c r="H7" s="204"/>
      <c r="I7" s="204"/>
      <c r="J7" s="207"/>
      <c r="M7" s="153" t="e">
        <f>#REF!</f>
        <v>#REF!</v>
      </c>
      <c r="N7" s="153" t="e">
        <f>#REF!</f>
        <v>#REF!</v>
      </c>
      <c r="U7" s="153" t="e">
        <f>#REF!</f>
        <v>#REF!</v>
      </c>
      <c r="AV7" s="153" t="e">
        <f>#REF!</f>
        <v>#REF!</v>
      </c>
      <c r="AZ7" s="158" t="s">
        <v>157</v>
      </c>
    </row>
    <row r="8" spans="1:52" ht="18.75" customHeight="1">
      <c r="A8" s="196" t="s">
        <v>158</v>
      </c>
      <c r="B8" s="178"/>
      <c r="C8" s="197"/>
      <c r="D8" s="177"/>
      <c r="E8" s="178"/>
      <c r="F8" s="178"/>
      <c r="G8" s="178"/>
      <c r="H8" s="178"/>
      <c r="I8" s="178"/>
      <c r="J8" s="179"/>
      <c r="M8" s="153" t="s">
        <v>159</v>
      </c>
      <c r="N8" s="153" t="e">
        <f>N4</f>
        <v>#REF!</v>
      </c>
      <c r="U8" s="153" t="e">
        <f>#REF!</f>
        <v>#REF!</v>
      </c>
      <c r="AV8" s="153" t="e">
        <f>#REF!</f>
        <v>#REF!</v>
      </c>
      <c r="AZ8" s="157" t="s">
        <v>160</v>
      </c>
    </row>
    <row r="9" spans="1:52" ht="18.75" customHeight="1">
      <c r="A9" s="196" t="s">
        <v>161</v>
      </c>
      <c r="B9" s="178"/>
      <c r="C9" s="197"/>
      <c r="D9" s="177"/>
      <c r="E9" s="178"/>
      <c r="F9" s="178"/>
      <c r="G9" s="159" t="s">
        <v>162</v>
      </c>
      <c r="H9" s="177"/>
      <c r="I9" s="178"/>
      <c r="J9" s="179"/>
      <c r="M9" s="153" t="str">
        <f t="shared" si="2"/>
        <v>札幌記録会第２線</v>
      </c>
      <c r="N9" s="153" t="e">
        <f>N5</f>
        <v>#REF!</v>
      </c>
      <c r="U9" s="153" t="e">
        <f>#REF!</f>
        <v>#REF!</v>
      </c>
      <c r="AV9" s="155" t="e">
        <f t="shared" si="1"/>
        <v>#REF!</v>
      </c>
      <c r="AZ9" s="157" t="s">
        <v>163</v>
      </c>
    </row>
    <row r="10" spans="1:52" ht="18.75" customHeight="1">
      <c r="A10" s="196" t="s">
        <v>177</v>
      </c>
      <c r="B10" s="178"/>
      <c r="C10" s="197"/>
      <c r="D10" s="177"/>
      <c r="E10" s="178"/>
      <c r="F10" s="178"/>
      <c r="G10" s="160" t="s">
        <v>164</v>
      </c>
      <c r="H10" s="177"/>
      <c r="I10" s="178"/>
      <c r="J10" s="179"/>
      <c r="M10" s="153" t="str">
        <f t="shared" si="2"/>
        <v>札幌記録会第２線</v>
      </c>
      <c r="N10" s="153" t="e">
        <f>N6</f>
        <v>#REF!</v>
      </c>
      <c r="U10" s="153" t="e">
        <f>#REF!</f>
        <v>#REF!</v>
      </c>
      <c r="AV10" s="153" t="e">
        <f t="shared" si="1"/>
        <v>#REF!</v>
      </c>
      <c r="AZ10" s="158" t="s">
        <v>165</v>
      </c>
    </row>
    <row r="11" spans="1:52" ht="18.75" customHeight="1" thickBot="1">
      <c r="A11" s="198" t="s">
        <v>166</v>
      </c>
      <c r="B11" s="199"/>
      <c r="C11" s="200"/>
      <c r="D11" s="193"/>
      <c r="E11" s="201"/>
      <c r="F11" s="201"/>
      <c r="G11" s="201"/>
      <c r="H11" s="201"/>
      <c r="I11" s="201"/>
      <c r="J11" s="202"/>
      <c r="M11" s="153" t="str">
        <f t="shared" si="2"/>
        <v>札幌記録会第２線</v>
      </c>
      <c r="N11" s="153" t="e">
        <f>#REF!</f>
        <v>#REF!</v>
      </c>
      <c r="U11" s="153" t="e">
        <f>#REF!</f>
        <v>#REF!</v>
      </c>
      <c r="AV11" s="153" t="e">
        <f t="shared" si="1"/>
        <v>#REF!</v>
      </c>
      <c r="AZ11" s="158" t="s">
        <v>167</v>
      </c>
    </row>
    <row r="12" spans="13:52" ht="15">
      <c r="M12" s="153" t="str">
        <f t="shared" si="2"/>
        <v>札幌記録会第２線</v>
      </c>
      <c r="N12" s="153" t="e">
        <f>N7</f>
        <v>#REF!</v>
      </c>
      <c r="U12" s="153" t="e">
        <f>#REF!</f>
        <v>#REF!</v>
      </c>
      <c r="AV12" s="155" t="s">
        <v>168</v>
      </c>
      <c r="AZ12" s="158" t="s">
        <v>169</v>
      </c>
    </row>
    <row r="13" spans="24:28" ht="15">
      <c r="X13" s="153" t="str">
        <f>AV12</f>
        <v>tyutairen_sapporo@yahoo.co.jp</v>
      </c>
      <c r="AB13" s="158" t="s">
        <v>170</v>
      </c>
    </row>
    <row r="14" spans="24:28" ht="15">
      <c r="X14" s="153" t="str">
        <f>X13</f>
        <v>tyutairen_sapporo@yahoo.co.jp</v>
      </c>
      <c r="AB14" s="158" t="s">
        <v>171</v>
      </c>
    </row>
    <row r="15" spans="24:28" ht="21.75" customHeight="1">
      <c r="X15" s="155" t="s">
        <v>172</v>
      </c>
      <c r="AB15" s="158" t="s">
        <v>173</v>
      </c>
    </row>
    <row r="16" ht="21.75" customHeight="1">
      <c r="AB16" s="158"/>
    </row>
    <row r="17" ht="21.75" customHeight="1">
      <c r="AB17" s="158"/>
    </row>
    <row r="18" ht="21.75" customHeight="1">
      <c r="AB18" s="158"/>
    </row>
    <row r="19" ht="21.75" customHeight="1"/>
    <row r="21" ht="24" customHeight="1"/>
    <row r="22" ht="24" customHeight="1"/>
    <row r="23" ht="18.75" customHeight="1"/>
    <row r="24" ht="18.75" customHeight="1"/>
    <row r="25" ht="18.75" customHeight="1"/>
    <row r="26" ht="18.75" customHeight="1"/>
    <row r="27" ht="18.75" customHeight="1"/>
    <row r="28" ht="18.75" customHeight="1"/>
    <row r="29" ht="17.25" customHeight="1"/>
    <row r="30" ht="18.75" customHeight="1"/>
    <row r="31" ht="18.75" customHeight="1"/>
    <row r="33" ht="9" customHeight="1"/>
    <row r="37" ht="29.25" customHeight="1"/>
    <row r="38" ht="29.25" customHeight="1"/>
    <row r="42" ht="14.25" customHeight="1"/>
    <row r="43" ht="14.25" customHeight="1"/>
    <row r="44" ht="14.25" customHeight="1"/>
    <row r="45" spans="13:14" ht="13.5">
      <c r="M45" s="153" t="e">
        <f>#REF!</f>
        <v>#REF!</v>
      </c>
      <c r="N45" s="153" t="e">
        <f>#REF!</f>
        <v>#REF!</v>
      </c>
    </row>
    <row r="46" spans="13:14" ht="13.5">
      <c r="M46" s="153" t="e">
        <f>M45</f>
        <v>#REF!</v>
      </c>
      <c r="N46" s="153" t="e">
        <f>#REF!</f>
        <v>#REF!</v>
      </c>
    </row>
    <row r="47" spans="13:14" ht="13.5">
      <c r="M47" s="153" t="e">
        <f>M46</f>
        <v>#REF!</v>
      </c>
      <c r="N47" s="153" t="e">
        <f>#REF!</f>
        <v>#REF!</v>
      </c>
    </row>
    <row r="48" spans="13:14" ht="13.5">
      <c r="M48" s="153" t="s">
        <v>174</v>
      </c>
      <c r="N48" s="153" t="e">
        <f>#REF!</f>
        <v>#REF!</v>
      </c>
    </row>
    <row r="49" spans="13:14" ht="13.5">
      <c r="M49" s="153" t="str">
        <f>M48</f>
        <v>川崎記念陸協大会</v>
      </c>
      <c r="N49" s="153" t="e">
        <f>#REF!</f>
        <v>#REF!</v>
      </c>
    </row>
    <row r="50" spans="13:14" ht="13.5">
      <c r="M50" s="153" t="str">
        <f>M49</f>
        <v>川崎記念陸協大会</v>
      </c>
      <c r="N50" s="153" t="e">
        <f>#REF!</f>
        <v>#REF!</v>
      </c>
    </row>
    <row r="51" spans="13:14" ht="13.5">
      <c r="M51" s="153" t="str">
        <f>M50</f>
        <v>川崎記念陸協大会</v>
      </c>
      <c r="N51" s="153" t="e">
        <f aca="true" t="shared" si="3" ref="N51:N65">N45</f>
        <v>#REF!</v>
      </c>
    </row>
    <row r="52" spans="13:14" ht="13.5">
      <c r="M52" s="153" t="str">
        <f>M51</f>
        <v>川崎記念陸協大会</v>
      </c>
      <c r="N52" s="153" t="e">
        <f t="shared" si="3"/>
        <v>#REF!</v>
      </c>
    </row>
    <row r="53" spans="13:14" ht="13.5">
      <c r="M53" s="153" t="str">
        <f>M52</f>
        <v>川崎記念陸協大会</v>
      </c>
      <c r="N53" s="153" t="e">
        <f t="shared" si="3"/>
        <v>#REF!</v>
      </c>
    </row>
    <row r="54" spans="13:14" ht="13.5">
      <c r="M54" s="153" t="s">
        <v>175</v>
      </c>
      <c r="N54" s="153" t="e">
        <f t="shared" si="3"/>
        <v>#REF!</v>
      </c>
    </row>
    <row r="55" spans="13:14" ht="13.5">
      <c r="M55" s="153" t="str">
        <f>M54</f>
        <v>札幌選手権</v>
      </c>
      <c r="N55" s="153" t="e">
        <f t="shared" si="3"/>
        <v>#REF!</v>
      </c>
    </row>
    <row r="56" spans="13:14" ht="13.5">
      <c r="M56" s="153" t="str">
        <f>M55</f>
        <v>札幌選手権</v>
      </c>
      <c r="N56" s="153" t="e">
        <f t="shared" si="3"/>
        <v>#REF!</v>
      </c>
    </row>
    <row r="57" spans="13:14" ht="13.5">
      <c r="M57" s="153" t="str">
        <f>M56</f>
        <v>札幌選手権</v>
      </c>
      <c r="N57" s="153" t="e">
        <f t="shared" si="3"/>
        <v>#REF!</v>
      </c>
    </row>
    <row r="58" spans="13:14" ht="13.5">
      <c r="M58" s="153" t="str">
        <f>M57</f>
        <v>札幌選手権</v>
      </c>
      <c r="N58" s="153" t="e">
        <f t="shared" si="3"/>
        <v>#REF!</v>
      </c>
    </row>
    <row r="59" spans="13:14" ht="13.5">
      <c r="M59" s="153" t="str">
        <f>M58</f>
        <v>札幌選手権</v>
      </c>
      <c r="N59" s="153" t="e">
        <f t="shared" si="3"/>
        <v>#REF!</v>
      </c>
    </row>
    <row r="60" spans="13:14" ht="13.5">
      <c r="M60" s="153" t="s">
        <v>176</v>
      </c>
      <c r="N60" s="153" t="e">
        <f t="shared" si="3"/>
        <v>#REF!</v>
      </c>
    </row>
    <row r="61" spans="13:14" ht="13.5">
      <c r="M61" s="153" t="str">
        <f>M60</f>
        <v>室内記録会</v>
      </c>
      <c r="N61" s="153" t="e">
        <f t="shared" si="3"/>
        <v>#REF!</v>
      </c>
    </row>
    <row r="62" spans="13:14" ht="13.5">
      <c r="M62" s="153" t="str">
        <f>M61</f>
        <v>室内記録会</v>
      </c>
      <c r="N62" s="153" t="e">
        <f t="shared" si="3"/>
        <v>#REF!</v>
      </c>
    </row>
    <row r="63" spans="13:14" ht="13.5">
      <c r="M63" s="153" t="str">
        <f>M62</f>
        <v>室内記録会</v>
      </c>
      <c r="N63" s="153" t="e">
        <f t="shared" si="3"/>
        <v>#REF!</v>
      </c>
    </row>
    <row r="64" spans="13:14" ht="13.5">
      <c r="M64" s="153" t="str">
        <f>M63</f>
        <v>室内記録会</v>
      </c>
      <c r="N64" s="153" t="e">
        <f t="shared" si="3"/>
        <v>#REF!</v>
      </c>
    </row>
    <row r="65" spans="13:14" ht="13.5">
      <c r="M65" s="153" t="str">
        <f>M64</f>
        <v>室内記録会</v>
      </c>
      <c r="N65" s="153" t="e">
        <f t="shared" si="3"/>
        <v>#REF!</v>
      </c>
    </row>
  </sheetData>
  <sheetProtection/>
  <mergeCells count="18">
    <mergeCell ref="A10:C10"/>
    <mergeCell ref="D10:F10"/>
    <mergeCell ref="H10:J10"/>
    <mergeCell ref="A11:C11"/>
    <mergeCell ref="D11:J11"/>
    <mergeCell ref="A7:C7"/>
    <mergeCell ref="D7:J7"/>
    <mergeCell ref="A8:C8"/>
    <mergeCell ref="D8:J8"/>
    <mergeCell ref="A9:C9"/>
    <mergeCell ref="D9:F9"/>
    <mergeCell ref="H9:J9"/>
    <mergeCell ref="A1:G1"/>
    <mergeCell ref="I1:J1"/>
    <mergeCell ref="A4:C4"/>
    <mergeCell ref="D4:J4"/>
    <mergeCell ref="A5:C5"/>
    <mergeCell ref="D5:J5"/>
  </mergeCells>
  <hyperlinks>
    <hyperlink ref="AV4" r:id="rId1" display="kirokukai_sapporo@yahoo.co.jp"/>
    <hyperlink ref="AV9" r:id="rId2" display="koutairen_sapporo@yahoo@co.jp"/>
    <hyperlink ref="AV12" r:id="rId3" display="tyutairen_sapporo@yahoo.co.jp"/>
    <hyperlink ref="X15" r:id="rId4" display="syougaku_sapporo@yahoo.co.jp"/>
  </hyperlinks>
  <printOptions horizontalCentered="1" verticalCentered="1"/>
  <pageMargins left="0.9448818897637796" right="0.7086614173228347" top="0.6692913385826772" bottom="0.31496062992125984" header="0" footer="0"/>
  <pageSetup horizontalDpi="600" verticalDpi="600" orientation="portrait" paperSize="9" scale="85"/>
</worksheet>
</file>

<file path=xl/worksheets/sheet3.xml><?xml version="1.0" encoding="utf-8"?>
<worksheet xmlns="http://schemas.openxmlformats.org/spreadsheetml/2006/main" xmlns:r="http://schemas.openxmlformats.org/officeDocument/2006/relationships">
  <sheetPr>
    <tabColor rgb="FF3366FF"/>
    <pageSetUpPr fitToPage="1"/>
  </sheetPr>
  <dimension ref="A1:AP35"/>
  <sheetViews>
    <sheetView zoomScale="125" zoomScaleNormal="125" zoomScalePageLayoutView="0" workbookViewId="0" topLeftCell="A1">
      <pane ySplit="3" topLeftCell="A4" activePane="bottomLeft" state="frozen"/>
      <selection pane="topLeft" activeCell="A1" sqref="A1"/>
      <selection pane="bottomLeft" activeCell="E4" sqref="E4"/>
    </sheetView>
  </sheetViews>
  <sheetFormatPr defaultColWidth="9" defaultRowHeight="14.25"/>
  <cols>
    <col min="1" max="1" width="4.5" style="1" customWidth="1"/>
    <col min="2" max="2" width="6" style="1" customWidth="1"/>
    <col min="3" max="4" width="10.796875" style="1" customWidth="1"/>
    <col min="5" max="5" width="8.5" style="1" customWidth="1"/>
    <col min="6" max="6" width="4" style="1" customWidth="1"/>
    <col min="7" max="12" width="3" style="1" bestFit="1" customWidth="1"/>
    <col min="13" max="14" width="3" style="1" customWidth="1"/>
    <col min="15" max="17" width="3" style="1" bestFit="1" customWidth="1"/>
    <col min="18" max="25" width="6.5" style="1" customWidth="1"/>
    <col min="26" max="38" width="2.5" style="1" customWidth="1"/>
    <col min="39" max="42" width="9" style="1" customWidth="1"/>
    <col min="43" max="16384" width="9" style="1" customWidth="1"/>
  </cols>
  <sheetData>
    <row r="1" spans="1:37" ht="32.25" customHeight="1" thickBot="1">
      <c r="A1" s="210" t="s">
        <v>198</v>
      </c>
      <c r="B1" s="210"/>
      <c r="C1" s="210"/>
      <c r="D1" s="210"/>
      <c r="E1" s="210"/>
      <c r="F1" s="210"/>
      <c r="G1" s="210"/>
      <c r="H1" s="210"/>
      <c r="I1" s="210"/>
      <c r="J1" s="210"/>
      <c r="K1" s="210"/>
      <c r="L1" s="210"/>
      <c r="M1" s="210"/>
      <c r="N1" s="210"/>
      <c r="O1" s="210"/>
      <c r="P1" s="210"/>
      <c r="Q1" s="210"/>
      <c r="R1" s="210"/>
      <c r="S1" s="210"/>
      <c r="T1" s="210"/>
      <c r="U1" s="210"/>
      <c r="V1" s="68"/>
      <c r="W1" s="7"/>
      <c r="X1" s="7"/>
      <c r="Y1" s="7"/>
      <c r="Z1" s="7"/>
      <c r="AA1" s="7"/>
      <c r="AB1" s="7"/>
      <c r="AC1" s="7"/>
      <c r="AD1" s="7"/>
      <c r="AE1" s="7"/>
      <c r="AF1" s="7"/>
      <c r="AG1" s="7"/>
      <c r="AH1" s="7"/>
      <c r="AI1" s="7"/>
      <c r="AJ1" s="7"/>
      <c r="AK1" s="7"/>
    </row>
    <row r="2" spans="1:25" ht="20.25" customHeight="1" thickBot="1">
      <c r="A2" s="215" t="s">
        <v>18</v>
      </c>
      <c r="B2" s="216"/>
      <c r="C2" s="216"/>
      <c r="D2" s="216"/>
      <c r="E2" s="216"/>
      <c r="F2" s="216"/>
      <c r="G2" s="216"/>
      <c r="H2" s="216"/>
      <c r="I2" s="216"/>
      <c r="J2" s="216"/>
      <c r="K2" s="216"/>
      <c r="L2" s="216"/>
      <c r="M2" s="216"/>
      <c r="N2" s="216"/>
      <c r="O2" s="216"/>
      <c r="P2" s="216"/>
      <c r="Q2" s="216"/>
      <c r="R2" s="216"/>
      <c r="S2" s="216"/>
      <c r="T2" s="216"/>
      <c r="U2" s="216"/>
      <c r="V2" s="216"/>
      <c r="W2" s="216"/>
      <c r="X2" s="216"/>
      <c r="Y2" s="217"/>
    </row>
    <row r="3" spans="1:42" ht="39" thickBot="1">
      <c r="A3" s="42" t="s">
        <v>9</v>
      </c>
      <c r="B3" s="43" t="s">
        <v>4</v>
      </c>
      <c r="C3" s="42" t="s">
        <v>17</v>
      </c>
      <c r="D3" s="161" t="s">
        <v>199</v>
      </c>
      <c r="E3" s="42" t="s">
        <v>15</v>
      </c>
      <c r="F3" s="44" t="s">
        <v>5</v>
      </c>
      <c r="G3" s="45" t="s">
        <v>10</v>
      </c>
      <c r="H3" s="46" t="s">
        <v>11</v>
      </c>
      <c r="I3" s="46" t="s">
        <v>12</v>
      </c>
      <c r="J3" s="46" t="s">
        <v>13</v>
      </c>
      <c r="K3" s="46" t="s">
        <v>14</v>
      </c>
      <c r="L3" s="46" t="s">
        <v>2</v>
      </c>
      <c r="M3" s="46" t="s">
        <v>193</v>
      </c>
      <c r="N3" s="46" t="s">
        <v>6</v>
      </c>
      <c r="O3" s="46" t="s">
        <v>7</v>
      </c>
      <c r="P3" s="46" t="s">
        <v>8</v>
      </c>
      <c r="Q3" s="47" t="s">
        <v>3</v>
      </c>
      <c r="R3" s="48" t="s">
        <v>61</v>
      </c>
      <c r="S3" s="49" t="s">
        <v>26</v>
      </c>
      <c r="T3" s="48" t="s">
        <v>62</v>
      </c>
      <c r="U3" s="49" t="s">
        <v>26</v>
      </c>
      <c r="V3" s="48" t="s">
        <v>106</v>
      </c>
      <c r="W3" s="49" t="s">
        <v>26</v>
      </c>
      <c r="X3" s="48" t="s">
        <v>107</v>
      </c>
      <c r="Y3" s="49" t="s">
        <v>26</v>
      </c>
      <c r="AL3" s="3"/>
      <c r="AM3" s="3"/>
      <c r="AN3" s="174" t="s">
        <v>16</v>
      </c>
      <c r="AO3" s="174"/>
      <c r="AP3" s="174"/>
    </row>
    <row r="4" spans="1:42" ht="22.5" customHeight="1">
      <c r="A4" s="50"/>
      <c r="B4" s="54"/>
      <c r="C4" s="69"/>
      <c r="D4" s="8">
        <f>PHONETIC(C4)</f>
      </c>
      <c r="E4" s="55"/>
      <c r="F4" s="149">
        <f>IF(E4="","",VLOOKUP(DATEDIF(E4,$AP$5,"Y"),ttt,2,TRUE))</f>
      </c>
      <c r="G4" s="51"/>
      <c r="H4" s="51"/>
      <c r="I4" s="51"/>
      <c r="J4" s="51"/>
      <c r="K4" s="51"/>
      <c r="L4" s="51"/>
      <c r="M4" s="168"/>
      <c r="N4" s="51"/>
      <c r="O4" s="51"/>
      <c r="P4" s="51"/>
      <c r="Q4" s="51"/>
      <c r="R4" s="52"/>
      <c r="S4" s="137"/>
      <c r="T4" s="52"/>
      <c r="U4" s="137"/>
      <c r="V4" s="52"/>
      <c r="W4" s="137"/>
      <c r="X4" s="52"/>
      <c r="Y4" s="137"/>
      <c r="Z4"/>
      <c r="AA4"/>
      <c r="AB4"/>
      <c r="AC4"/>
      <c r="AD4"/>
      <c r="AE4"/>
      <c r="AF4"/>
      <c r="AG4"/>
      <c r="AH4"/>
      <c r="AI4"/>
      <c r="AN4" s="4"/>
      <c r="AO4" s="4"/>
      <c r="AP4" s="4"/>
    </row>
    <row r="5" spans="1:42" ht="22.5" customHeight="1">
      <c r="A5" s="53"/>
      <c r="B5" s="54"/>
      <c r="C5" s="70"/>
      <c r="D5" s="8">
        <f aca="true" t="shared" si="0" ref="D5:D33">PHONETIC(C5)</f>
      </c>
      <c r="E5" s="55"/>
      <c r="F5" s="149">
        <f aca="true" t="shared" si="1" ref="F5:F33">IF(E5="","",VLOOKUP(DATEDIF(E5,$AP$5,"Y"),ttt,2,TRUE))</f>
      </c>
      <c r="G5" s="51"/>
      <c r="H5" s="51"/>
      <c r="I5" s="51"/>
      <c r="J5" s="51"/>
      <c r="K5" s="51"/>
      <c r="L5" s="51"/>
      <c r="M5" s="169"/>
      <c r="N5" s="51"/>
      <c r="O5" s="51"/>
      <c r="P5" s="51"/>
      <c r="Q5" s="51"/>
      <c r="R5" s="52"/>
      <c r="S5" s="138"/>
      <c r="T5" s="52"/>
      <c r="U5" s="138"/>
      <c r="V5" s="52"/>
      <c r="W5" s="138"/>
      <c r="X5" s="52"/>
      <c r="Y5" s="138"/>
      <c r="Z5"/>
      <c r="AA5"/>
      <c r="AB5"/>
      <c r="AC5"/>
      <c r="AD5"/>
      <c r="AE5"/>
      <c r="AF5"/>
      <c r="AG5"/>
      <c r="AH5"/>
      <c r="AI5"/>
      <c r="AL5" s="3"/>
      <c r="AN5" s="5">
        <v>12</v>
      </c>
      <c r="AO5" s="5">
        <v>1</v>
      </c>
      <c r="AP5" s="6">
        <f ca="1">DATE(YEAR(TODAY())-(MONTH(TODAY())&lt;=3)*1,4,1)</f>
        <v>44652</v>
      </c>
    </row>
    <row r="6" spans="1:42" ht="22.5" customHeight="1">
      <c r="A6" s="56"/>
      <c r="B6" s="54"/>
      <c r="C6" s="165"/>
      <c r="D6" s="8">
        <f t="shared" si="0"/>
      </c>
      <c r="E6" s="55"/>
      <c r="F6" s="149">
        <f t="shared" si="1"/>
      </c>
      <c r="G6" s="51"/>
      <c r="H6" s="51"/>
      <c r="I6" s="51"/>
      <c r="J6" s="51"/>
      <c r="K6" s="51"/>
      <c r="L6" s="51"/>
      <c r="M6" s="169"/>
      <c r="N6" s="51"/>
      <c r="O6" s="51"/>
      <c r="P6" s="51"/>
      <c r="Q6" s="51"/>
      <c r="R6" s="52"/>
      <c r="S6" s="138"/>
      <c r="T6" s="52"/>
      <c r="U6" s="138"/>
      <c r="V6" s="52"/>
      <c r="W6" s="138"/>
      <c r="X6" s="52"/>
      <c r="Y6" s="138"/>
      <c r="Z6"/>
      <c r="AA6"/>
      <c r="AB6"/>
      <c r="AC6"/>
      <c r="AD6"/>
      <c r="AE6"/>
      <c r="AF6"/>
      <c r="AG6"/>
      <c r="AH6"/>
      <c r="AI6"/>
      <c r="AL6"/>
      <c r="AN6" s="5">
        <v>13</v>
      </c>
      <c r="AO6" s="5">
        <v>2</v>
      </c>
      <c r="AP6" s="4"/>
    </row>
    <row r="7" spans="1:42" ht="22.5" customHeight="1">
      <c r="A7" s="56"/>
      <c r="B7" s="54"/>
      <c r="C7" s="165"/>
      <c r="D7" s="8">
        <f t="shared" si="0"/>
      </c>
      <c r="E7" s="55"/>
      <c r="F7" s="149">
        <f t="shared" si="1"/>
      </c>
      <c r="G7" s="51"/>
      <c r="H7" s="51"/>
      <c r="I7" s="51"/>
      <c r="J7" s="51"/>
      <c r="K7" s="51"/>
      <c r="L7" s="51"/>
      <c r="M7" s="169"/>
      <c r="N7" s="51"/>
      <c r="O7" s="51"/>
      <c r="P7" s="51"/>
      <c r="Q7" s="51"/>
      <c r="R7" s="52"/>
      <c r="S7" s="138"/>
      <c r="T7" s="52"/>
      <c r="U7" s="138"/>
      <c r="V7" s="52"/>
      <c r="W7" s="138"/>
      <c r="X7" s="52"/>
      <c r="Y7" s="138"/>
      <c r="Z7"/>
      <c r="AA7"/>
      <c r="AB7"/>
      <c r="AC7"/>
      <c r="AD7"/>
      <c r="AE7"/>
      <c r="AF7"/>
      <c r="AG7"/>
      <c r="AH7"/>
      <c r="AI7"/>
      <c r="AL7"/>
      <c r="AN7" s="5">
        <v>14</v>
      </c>
      <c r="AO7" s="5">
        <v>3</v>
      </c>
      <c r="AP7" s="4"/>
    </row>
    <row r="8" spans="1:40" ht="22.5" customHeight="1">
      <c r="A8" s="57"/>
      <c r="B8" s="54"/>
      <c r="C8" s="165"/>
      <c r="D8" s="8">
        <f t="shared" si="0"/>
      </c>
      <c r="E8" s="55"/>
      <c r="F8" s="149">
        <f t="shared" si="1"/>
      </c>
      <c r="G8" s="51"/>
      <c r="H8" s="51"/>
      <c r="I8" s="51"/>
      <c r="J8" s="51"/>
      <c r="K8" s="51"/>
      <c r="L8" s="51"/>
      <c r="M8" s="169"/>
      <c r="N8" s="51"/>
      <c r="O8" s="51"/>
      <c r="P8" s="51"/>
      <c r="Q8" s="51"/>
      <c r="R8" s="52"/>
      <c r="S8" s="138"/>
      <c r="T8" s="52"/>
      <c r="U8" s="138"/>
      <c r="V8" s="52"/>
      <c r="W8" s="138"/>
      <c r="X8" s="52"/>
      <c r="Y8" s="138"/>
      <c r="Z8"/>
      <c r="AA8"/>
      <c r="AB8"/>
      <c r="AC8"/>
      <c r="AD8"/>
      <c r="AE8"/>
      <c r="AF8"/>
      <c r="AG8"/>
      <c r="AH8"/>
      <c r="AI8"/>
      <c r="AL8"/>
      <c r="AN8" s="89"/>
    </row>
    <row r="9" spans="1:42" ht="22.5" customHeight="1">
      <c r="A9" s="57"/>
      <c r="B9" s="54"/>
      <c r="C9" s="165"/>
      <c r="D9" s="8">
        <f t="shared" si="0"/>
      </c>
      <c r="E9" s="55"/>
      <c r="F9" s="149">
        <f t="shared" si="1"/>
      </c>
      <c r="G9" s="51"/>
      <c r="H9" s="51"/>
      <c r="I9" s="51"/>
      <c r="J9" s="51"/>
      <c r="K9" s="51"/>
      <c r="L9" s="51"/>
      <c r="M9" s="169"/>
      <c r="N9" s="51"/>
      <c r="O9" s="51"/>
      <c r="P9" s="51"/>
      <c r="Q9" s="51"/>
      <c r="R9" s="52"/>
      <c r="S9" s="138"/>
      <c r="T9" s="52"/>
      <c r="U9" s="138"/>
      <c r="V9" s="52"/>
      <c r="W9" s="138"/>
      <c r="X9" s="52"/>
      <c r="Y9" s="138"/>
      <c r="Z9"/>
      <c r="AA9"/>
      <c r="AB9"/>
      <c r="AC9"/>
      <c r="AD9"/>
      <c r="AE9"/>
      <c r="AF9"/>
      <c r="AG9"/>
      <c r="AH9"/>
      <c r="AI9"/>
      <c r="AL9"/>
      <c r="AN9" s="3" t="s">
        <v>21</v>
      </c>
      <c r="AO9" s="3" t="s">
        <v>50</v>
      </c>
      <c r="AP9" s="3" t="s">
        <v>21</v>
      </c>
    </row>
    <row r="10" spans="1:38" ht="22.5" customHeight="1">
      <c r="A10" s="57"/>
      <c r="B10" s="54"/>
      <c r="C10" s="165"/>
      <c r="D10" s="8">
        <f t="shared" si="0"/>
      </c>
      <c r="E10" s="55"/>
      <c r="F10" s="149">
        <f t="shared" si="1"/>
      </c>
      <c r="G10" s="51"/>
      <c r="H10" s="51"/>
      <c r="I10" s="51"/>
      <c r="J10" s="51"/>
      <c r="K10" s="51"/>
      <c r="L10" s="51"/>
      <c r="M10" s="169"/>
      <c r="N10" s="51"/>
      <c r="O10" s="51"/>
      <c r="P10" s="51"/>
      <c r="Q10" s="51"/>
      <c r="R10" s="52"/>
      <c r="S10" s="138"/>
      <c r="T10" s="52"/>
      <c r="U10" s="138"/>
      <c r="V10" s="52"/>
      <c r="W10" s="138"/>
      <c r="X10" s="52"/>
      <c r="Y10" s="138"/>
      <c r="Z10"/>
      <c r="AA10"/>
      <c r="AB10"/>
      <c r="AC10"/>
      <c r="AD10"/>
      <c r="AE10"/>
      <c r="AF10"/>
      <c r="AG10"/>
      <c r="AH10"/>
      <c r="AI10"/>
      <c r="AL10"/>
    </row>
    <row r="11" spans="1:42" ht="22.5" customHeight="1">
      <c r="A11" s="57"/>
      <c r="B11" s="54"/>
      <c r="C11" s="165"/>
      <c r="D11" s="8">
        <f t="shared" si="0"/>
      </c>
      <c r="E11" s="55"/>
      <c r="F11" s="149">
        <f t="shared" si="1"/>
      </c>
      <c r="G11" s="51"/>
      <c r="H11" s="51"/>
      <c r="I11" s="51"/>
      <c r="J11" s="51"/>
      <c r="K11" s="51"/>
      <c r="L11" s="51"/>
      <c r="M11" s="169"/>
      <c r="N11" s="51"/>
      <c r="O11" s="51"/>
      <c r="P11" s="51"/>
      <c r="Q11" s="51"/>
      <c r="R11" s="52"/>
      <c r="S11" s="138"/>
      <c r="T11" s="52"/>
      <c r="U11" s="138"/>
      <c r="V11" s="52"/>
      <c r="W11" s="138"/>
      <c r="X11" s="52"/>
      <c r="Y11" s="138"/>
      <c r="Z11"/>
      <c r="AA11"/>
      <c r="AB11"/>
      <c r="AC11"/>
      <c r="AD11"/>
      <c r="AE11"/>
      <c r="AF11"/>
      <c r="AG11"/>
      <c r="AH11"/>
      <c r="AI11"/>
      <c r="AL11"/>
      <c r="AN11" s="3" t="s">
        <v>22</v>
      </c>
      <c r="AO11" s="2" t="s">
        <v>35</v>
      </c>
      <c r="AP11" s="3" t="s">
        <v>51</v>
      </c>
    </row>
    <row r="12" spans="1:42" ht="22.5" customHeight="1">
      <c r="A12" s="58"/>
      <c r="B12" s="54"/>
      <c r="C12" s="165"/>
      <c r="D12" s="8">
        <f t="shared" si="0"/>
      </c>
      <c r="E12" s="55"/>
      <c r="F12" s="149">
        <f t="shared" si="1"/>
      </c>
      <c r="G12" s="51"/>
      <c r="H12" s="51"/>
      <c r="I12" s="51"/>
      <c r="J12" s="51"/>
      <c r="K12" s="51"/>
      <c r="L12" s="51"/>
      <c r="M12" s="169"/>
      <c r="N12" s="51"/>
      <c r="O12" s="51"/>
      <c r="P12" s="51"/>
      <c r="Q12" s="51"/>
      <c r="R12" s="52"/>
      <c r="S12" s="138"/>
      <c r="T12" s="52"/>
      <c r="U12" s="138"/>
      <c r="V12" s="52"/>
      <c r="W12" s="138"/>
      <c r="X12" s="52"/>
      <c r="Y12" s="138"/>
      <c r="Z12"/>
      <c r="AA12"/>
      <c r="AB12"/>
      <c r="AC12"/>
      <c r="AD12"/>
      <c r="AE12"/>
      <c r="AF12"/>
      <c r="AG12"/>
      <c r="AH12"/>
      <c r="AI12"/>
      <c r="AL12"/>
      <c r="AN12" s="3" t="s">
        <v>60</v>
      </c>
      <c r="AO12" s="2" t="s">
        <v>36</v>
      </c>
      <c r="AP12" s="3" t="s">
        <v>52</v>
      </c>
    </row>
    <row r="13" spans="1:42" ht="22.5" customHeight="1">
      <c r="A13" s="58"/>
      <c r="B13" s="54"/>
      <c r="C13" s="165"/>
      <c r="D13" s="8">
        <f t="shared" si="0"/>
      </c>
      <c r="E13" s="55"/>
      <c r="F13" s="149">
        <f t="shared" si="1"/>
      </c>
      <c r="G13" s="51"/>
      <c r="H13" s="51"/>
      <c r="I13" s="51"/>
      <c r="J13" s="51"/>
      <c r="K13" s="51"/>
      <c r="L13" s="51"/>
      <c r="M13" s="169"/>
      <c r="N13" s="51"/>
      <c r="O13" s="51"/>
      <c r="P13" s="51"/>
      <c r="Q13" s="51"/>
      <c r="R13" s="52"/>
      <c r="S13" s="138"/>
      <c r="T13" s="52"/>
      <c r="U13" s="138"/>
      <c r="V13" s="52"/>
      <c r="W13" s="138"/>
      <c r="X13" s="52"/>
      <c r="Y13" s="138"/>
      <c r="AL13"/>
      <c r="AN13" s="3"/>
      <c r="AO13" s="2" t="s">
        <v>37</v>
      </c>
      <c r="AP13" s="3" t="s">
        <v>53</v>
      </c>
    </row>
    <row r="14" spans="1:42" ht="22.5" customHeight="1">
      <c r="A14" s="58"/>
      <c r="B14" s="54"/>
      <c r="C14" s="71"/>
      <c r="D14" s="8">
        <f t="shared" si="0"/>
      </c>
      <c r="E14" s="55"/>
      <c r="F14" s="149">
        <f t="shared" si="1"/>
      </c>
      <c r="G14" s="51"/>
      <c r="H14" s="51"/>
      <c r="I14" s="51"/>
      <c r="J14" s="51"/>
      <c r="K14" s="51"/>
      <c r="L14" s="51"/>
      <c r="M14" s="169"/>
      <c r="N14" s="51"/>
      <c r="O14" s="51"/>
      <c r="P14" s="51"/>
      <c r="Q14" s="51"/>
      <c r="R14" s="52"/>
      <c r="S14" s="138"/>
      <c r="T14" s="52"/>
      <c r="U14" s="138"/>
      <c r="V14" s="52"/>
      <c r="W14" s="138"/>
      <c r="X14" s="52"/>
      <c r="Y14" s="138"/>
      <c r="AL14"/>
      <c r="AO14" s="2" t="s">
        <v>38</v>
      </c>
      <c r="AP14" s="3" t="s">
        <v>54</v>
      </c>
    </row>
    <row r="15" spans="1:42" ht="22.5" customHeight="1">
      <c r="A15" s="59"/>
      <c r="B15" s="54"/>
      <c r="C15" s="71"/>
      <c r="D15" s="8">
        <f t="shared" si="0"/>
      </c>
      <c r="E15" s="55"/>
      <c r="F15" s="149">
        <f t="shared" si="1"/>
      </c>
      <c r="G15" s="51"/>
      <c r="H15" s="51"/>
      <c r="I15" s="51"/>
      <c r="J15" s="51"/>
      <c r="K15" s="51"/>
      <c r="L15" s="51"/>
      <c r="M15" s="169"/>
      <c r="N15" s="51"/>
      <c r="O15" s="51"/>
      <c r="P15" s="51"/>
      <c r="Q15" s="51"/>
      <c r="R15" s="52"/>
      <c r="S15" s="138"/>
      <c r="T15" s="52"/>
      <c r="U15" s="138"/>
      <c r="V15" s="52"/>
      <c r="W15" s="138"/>
      <c r="X15" s="52"/>
      <c r="Y15" s="138"/>
      <c r="AL15"/>
      <c r="AO15" s="2" t="s">
        <v>39</v>
      </c>
      <c r="AP15" s="3" t="s">
        <v>55</v>
      </c>
    </row>
    <row r="16" spans="1:42" ht="22.5" customHeight="1">
      <c r="A16" s="59"/>
      <c r="B16" s="54"/>
      <c r="C16" s="71"/>
      <c r="D16" s="8">
        <f t="shared" si="0"/>
      </c>
      <c r="E16" s="55"/>
      <c r="F16" s="149">
        <f t="shared" si="1"/>
      </c>
      <c r="G16" s="51"/>
      <c r="H16" s="51"/>
      <c r="I16" s="51"/>
      <c r="J16" s="51"/>
      <c r="K16" s="51"/>
      <c r="L16" s="51"/>
      <c r="M16" s="169"/>
      <c r="N16" s="51"/>
      <c r="O16" s="51"/>
      <c r="P16" s="51"/>
      <c r="Q16" s="51"/>
      <c r="R16" s="52"/>
      <c r="S16" s="138"/>
      <c r="T16" s="52"/>
      <c r="U16" s="138"/>
      <c r="V16" s="52"/>
      <c r="W16" s="138"/>
      <c r="X16" s="52"/>
      <c r="Y16" s="138"/>
      <c r="AL16"/>
      <c r="AO16" s="2" t="s">
        <v>40</v>
      </c>
      <c r="AP16" s="3" t="s">
        <v>56</v>
      </c>
    </row>
    <row r="17" spans="1:42" ht="22.5" customHeight="1">
      <c r="A17" s="59"/>
      <c r="B17" s="54"/>
      <c r="C17" s="71"/>
      <c r="D17" s="8">
        <f t="shared" si="0"/>
      </c>
      <c r="E17" s="55"/>
      <c r="F17" s="149">
        <f t="shared" si="1"/>
      </c>
      <c r="G17" s="51"/>
      <c r="H17" s="51"/>
      <c r="I17" s="51"/>
      <c r="J17" s="51"/>
      <c r="K17" s="51"/>
      <c r="L17" s="51"/>
      <c r="M17" s="169"/>
      <c r="N17" s="51"/>
      <c r="O17" s="51"/>
      <c r="P17" s="51"/>
      <c r="Q17" s="51"/>
      <c r="R17" s="52"/>
      <c r="S17" s="138"/>
      <c r="T17" s="52"/>
      <c r="U17" s="138"/>
      <c r="V17" s="52"/>
      <c r="W17" s="138"/>
      <c r="X17" s="52"/>
      <c r="Y17" s="138"/>
      <c r="AL17"/>
      <c r="AO17" s="2" t="s">
        <v>41</v>
      </c>
      <c r="AP17" s="3" t="s">
        <v>193</v>
      </c>
    </row>
    <row r="18" spans="1:42" ht="22.5" customHeight="1">
      <c r="A18" s="59"/>
      <c r="B18" s="54"/>
      <c r="C18" s="71"/>
      <c r="D18" s="8">
        <f t="shared" si="0"/>
      </c>
      <c r="E18" s="55"/>
      <c r="F18" s="149">
        <f t="shared" si="1"/>
      </c>
      <c r="G18" s="51"/>
      <c r="H18" s="51"/>
      <c r="I18" s="51"/>
      <c r="J18" s="51"/>
      <c r="K18" s="51"/>
      <c r="L18" s="51"/>
      <c r="M18" s="169"/>
      <c r="N18" s="51"/>
      <c r="O18" s="51"/>
      <c r="P18" s="51"/>
      <c r="Q18" s="51"/>
      <c r="R18" s="52"/>
      <c r="S18" s="138"/>
      <c r="T18" s="52"/>
      <c r="U18" s="138"/>
      <c r="V18" s="52"/>
      <c r="W18" s="138"/>
      <c r="X18" s="52"/>
      <c r="Y18" s="138"/>
      <c r="AL18"/>
      <c r="AO18" s="2" t="s">
        <v>42</v>
      </c>
      <c r="AP18" s="3" t="s">
        <v>58</v>
      </c>
    </row>
    <row r="19" spans="1:42" ht="22.5" customHeight="1">
      <c r="A19" s="59"/>
      <c r="B19" s="54"/>
      <c r="C19" s="71"/>
      <c r="D19" s="8">
        <f t="shared" si="0"/>
      </c>
      <c r="E19" s="55"/>
      <c r="F19" s="149">
        <f t="shared" si="1"/>
      </c>
      <c r="G19" s="51"/>
      <c r="H19" s="51"/>
      <c r="I19" s="51"/>
      <c r="J19" s="51"/>
      <c r="K19" s="51"/>
      <c r="L19" s="51"/>
      <c r="M19" s="169"/>
      <c r="N19" s="51"/>
      <c r="O19" s="51"/>
      <c r="P19" s="51"/>
      <c r="Q19" s="51"/>
      <c r="R19" s="52"/>
      <c r="S19" s="138"/>
      <c r="T19" s="52"/>
      <c r="U19" s="138"/>
      <c r="V19" s="52"/>
      <c r="W19" s="138"/>
      <c r="X19" s="52"/>
      <c r="Y19" s="138"/>
      <c r="AL19"/>
      <c r="AO19" s="2" t="s">
        <v>43</v>
      </c>
      <c r="AP19" s="3" t="s">
        <v>57</v>
      </c>
    </row>
    <row r="20" spans="1:42" ht="22.5" customHeight="1">
      <c r="A20" s="59"/>
      <c r="B20" s="54"/>
      <c r="C20" s="71"/>
      <c r="D20" s="8">
        <f t="shared" si="0"/>
      </c>
      <c r="E20" s="55"/>
      <c r="F20" s="149">
        <f t="shared" si="1"/>
      </c>
      <c r="G20" s="51"/>
      <c r="H20" s="51"/>
      <c r="I20" s="51"/>
      <c r="J20" s="51"/>
      <c r="K20" s="51"/>
      <c r="L20" s="51"/>
      <c r="M20" s="169"/>
      <c r="N20" s="51"/>
      <c r="O20" s="51"/>
      <c r="P20" s="51"/>
      <c r="Q20" s="51"/>
      <c r="R20" s="52"/>
      <c r="S20" s="138"/>
      <c r="T20" s="52"/>
      <c r="U20" s="138"/>
      <c r="V20" s="52"/>
      <c r="W20" s="138"/>
      <c r="X20" s="52"/>
      <c r="Y20" s="138"/>
      <c r="AO20" s="2" t="s">
        <v>44</v>
      </c>
      <c r="AP20" s="3" t="s">
        <v>59</v>
      </c>
    </row>
    <row r="21" spans="1:41" ht="22.5" customHeight="1">
      <c r="A21" s="60"/>
      <c r="B21" s="54"/>
      <c r="C21" s="72"/>
      <c r="D21" s="8">
        <f t="shared" si="0"/>
      </c>
      <c r="E21" s="55"/>
      <c r="F21" s="149">
        <f t="shared" si="1"/>
      </c>
      <c r="G21" s="51"/>
      <c r="H21" s="51"/>
      <c r="I21" s="51"/>
      <c r="J21" s="51"/>
      <c r="K21" s="51"/>
      <c r="L21" s="51"/>
      <c r="M21" s="169"/>
      <c r="N21" s="51"/>
      <c r="O21" s="51"/>
      <c r="P21" s="51"/>
      <c r="Q21" s="51"/>
      <c r="R21" s="52"/>
      <c r="S21" s="138"/>
      <c r="T21" s="52"/>
      <c r="U21" s="138"/>
      <c r="V21" s="52"/>
      <c r="W21" s="138"/>
      <c r="X21" s="52"/>
      <c r="Y21" s="138"/>
      <c r="AO21" s="2" t="s">
        <v>45</v>
      </c>
    </row>
    <row r="22" spans="1:41" ht="22.5" customHeight="1">
      <c r="A22" s="60"/>
      <c r="B22" s="54"/>
      <c r="C22" s="72"/>
      <c r="D22" s="8">
        <f t="shared" si="0"/>
      </c>
      <c r="E22" s="55"/>
      <c r="F22" s="149">
        <f t="shared" si="1"/>
      </c>
      <c r="G22" s="51"/>
      <c r="H22" s="51"/>
      <c r="I22" s="51"/>
      <c r="J22" s="51"/>
      <c r="K22" s="51"/>
      <c r="L22" s="51"/>
      <c r="M22" s="169"/>
      <c r="N22" s="51"/>
      <c r="O22" s="51"/>
      <c r="P22" s="51"/>
      <c r="Q22" s="51"/>
      <c r="R22" s="52"/>
      <c r="S22" s="138"/>
      <c r="T22" s="52"/>
      <c r="U22" s="138"/>
      <c r="V22" s="52"/>
      <c r="W22" s="138"/>
      <c r="X22" s="52"/>
      <c r="Y22" s="138"/>
      <c r="AO22" s="2" t="s">
        <v>46</v>
      </c>
    </row>
    <row r="23" spans="1:41" ht="22.5" customHeight="1">
      <c r="A23" s="60"/>
      <c r="B23" s="54"/>
      <c r="C23" s="72"/>
      <c r="D23" s="8">
        <f t="shared" si="0"/>
      </c>
      <c r="E23" s="55"/>
      <c r="F23" s="149">
        <f t="shared" si="1"/>
      </c>
      <c r="G23" s="51"/>
      <c r="H23" s="51"/>
      <c r="I23" s="51"/>
      <c r="J23" s="51"/>
      <c r="K23" s="51"/>
      <c r="L23" s="51"/>
      <c r="M23" s="169"/>
      <c r="N23" s="51"/>
      <c r="O23" s="51"/>
      <c r="P23" s="51"/>
      <c r="Q23" s="51"/>
      <c r="R23" s="52"/>
      <c r="S23" s="138"/>
      <c r="T23" s="52"/>
      <c r="U23" s="138"/>
      <c r="V23" s="52"/>
      <c r="W23" s="138"/>
      <c r="X23" s="52"/>
      <c r="Y23" s="138"/>
      <c r="AO23" s="2" t="s">
        <v>47</v>
      </c>
    </row>
    <row r="24" spans="1:41" ht="22.5" customHeight="1">
      <c r="A24" s="60"/>
      <c r="B24" s="54"/>
      <c r="C24" s="72"/>
      <c r="D24" s="8">
        <f t="shared" si="0"/>
      </c>
      <c r="E24" s="55"/>
      <c r="F24" s="149">
        <f t="shared" si="1"/>
      </c>
      <c r="G24" s="51"/>
      <c r="H24" s="51"/>
      <c r="I24" s="51"/>
      <c r="J24" s="51"/>
      <c r="K24" s="51"/>
      <c r="L24" s="51"/>
      <c r="M24" s="169"/>
      <c r="N24" s="51"/>
      <c r="O24" s="51"/>
      <c r="P24" s="51"/>
      <c r="Q24" s="51"/>
      <c r="R24" s="52"/>
      <c r="S24" s="138"/>
      <c r="T24" s="52"/>
      <c r="U24" s="138"/>
      <c r="V24" s="52"/>
      <c r="W24" s="138"/>
      <c r="X24" s="52"/>
      <c r="Y24" s="138"/>
      <c r="AO24" s="2" t="s">
        <v>48</v>
      </c>
    </row>
    <row r="25" spans="1:41" ht="22.5" customHeight="1">
      <c r="A25" s="60"/>
      <c r="B25" s="54"/>
      <c r="C25" s="73"/>
      <c r="D25" s="8">
        <f t="shared" si="0"/>
      </c>
      <c r="E25" s="55"/>
      <c r="F25" s="149">
        <f t="shared" si="1"/>
      </c>
      <c r="G25" s="51"/>
      <c r="H25" s="51"/>
      <c r="I25" s="51"/>
      <c r="J25" s="51"/>
      <c r="K25" s="51"/>
      <c r="L25" s="51"/>
      <c r="M25" s="169"/>
      <c r="N25" s="51"/>
      <c r="O25" s="51"/>
      <c r="P25" s="51"/>
      <c r="Q25" s="51"/>
      <c r="R25" s="52"/>
      <c r="S25" s="138"/>
      <c r="T25" s="52"/>
      <c r="U25" s="138"/>
      <c r="V25" s="52"/>
      <c r="W25" s="138"/>
      <c r="X25" s="52"/>
      <c r="Y25" s="138"/>
      <c r="AO25" s="2" t="s">
        <v>49</v>
      </c>
    </row>
    <row r="26" spans="1:25" ht="22.5" customHeight="1">
      <c r="A26" s="60"/>
      <c r="B26" s="54"/>
      <c r="C26" s="73"/>
      <c r="D26" s="8">
        <f t="shared" si="0"/>
      </c>
      <c r="E26" s="55"/>
      <c r="F26" s="149">
        <f t="shared" si="1"/>
      </c>
      <c r="G26" s="51"/>
      <c r="H26" s="51"/>
      <c r="I26" s="51"/>
      <c r="J26" s="51"/>
      <c r="K26" s="51"/>
      <c r="L26" s="51"/>
      <c r="M26" s="169"/>
      <c r="N26" s="51"/>
      <c r="O26" s="51"/>
      <c r="P26" s="51"/>
      <c r="Q26" s="51"/>
      <c r="R26" s="52"/>
      <c r="S26" s="138"/>
      <c r="T26" s="52"/>
      <c r="U26" s="138"/>
      <c r="V26" s="52"/>
      <c r="W26" s="138"/>
      <c r="X26" s="52"/>
      <c r="Y26" s="138"/>
    </row>
    <row r="27" spans="1:25" ht="22.5" customHeight="1">
      <c r="A27" s="61"/>
      <c r="B27" s="54"/>
      <c r="C27" s="73"/>
      <c r="D27" s="8">
        <f t="shared" si="0"/>
      </c>
      <c r="E27" s="55"/>
      <c r="F27" s="149">
        <f t="shared" si="1"/>
      </c>
      <c r="G27" s="51"/>
      <c r="H27" s="51"/>
      <c r="I27" s="51"/>
      <c r="J27" s="51"/>
      <c r="K27" s="51"/>
      <c r="L27" s="51"/>
      <c r="M27" s="169"/>
      <c r="N27" s="51"/>
      <c r="O27" s="51"/>
      <c r="P27" s="51"/>
      <c r="Q27" s="51"/>
      <c r="R27" s="52"/>
      <c r="S27" s="138"/>
      <c r="T27" s="52"/>
      <c r="U27" s="138"/>
      <c r="V27" s="52"/>
      <c r="W27" s="138"/>
      <c r="X27" s="52"/>
      <c r="Y27" s="138"/>
    </row>
    <row r="28" spans="1:25" ht="22.5" customHeight="1">
      <c r="A28" s="61"/>
      <c r="B28" s="54"/>
      <c r="C28" s="73"/>
      <c r="D28" s="8">
        <f t="shared" si="0"/>
      </c>
      <c r="E28" s="55"/>
      <c r="F28" s="149">
        <f t="shared" si="1"/>
      </c>
      <c r="G28" s="51"/>
      <c r="H28" s="51"/>
      <c r="I28" s="51"/>
      <c r="J28" s="51"/>
      <c r="K28" s="51"/>
      <c r="L28" s="51"/>
      <c r="M28" s="169"/>
      <c r="N28" s="51"/>
      <c r="O28" s="51"/>
      <c r="P28" s="51"/>
      <c r="Q28" s="51"/>
      <c r="R28" s="52"/>
      <c r="S28" s="138"/>
      <c r="T28" s="52"/>
      <c r="U28" s="138"/>
      <c r="V28" s="52"/>
      <c r="W28" s="138"/>
      <c r="X28" s="52"/>
      <c r="Y28" s="138"/>
    </row>
    <row r="29" spans="1:25" ht="22.5" customHeight="1">
      <c r="A29" s="61"/>
      <c r="B29" s="54"/>
      <c r="C29" s="74"/>
      <c r="D29" s="8">
        <f t="shared" si="0"/>
      </c>
      <c r="E29" s="55"/>
      <c r="F29" s="149">
        <f t="shared" si="1"/>
      </c>
      <c r="G29" s="51"/>
      <c r="H29" s="51"/>
      <c r="I29" s="51"/>
      <c r="J29" s="51"/>
      <c r="K29" s="51"/>
      <c r="L29" s="51"/>
      <c r="M29" s="169"/>
      <c r="N29" s="51"/>
      <c r="O29" s="51"/>
      <c r="P29" s="51"/>
      <c r="Q29" s="51"/>
      <c r="R29" s="52"/>
      <c r="S29" s="138"/>
      <c r="T29" s="52"/>
      <c r="U29" s="138"/>
      <c r="V29" s="52"/>
      <c r="W29" s="138"/>
      <c r="X29" s="52"/>
      <c r="Y29" s="138"/>
    </row>
    <row r="30" spans="1:25" ht="22.5" customHeight="1">
      <c r="A30" s="61"/>
      <c r="B30" s="54"/>
      <c r="C30" s="74"/>
      <c r="D30" s="8">
        <f t="shared" si="0"/>
      </c>
      <c r="E30" s="55"/>
      <c r="F30" s="149">
        <f t="shared" si="1"/>
      </c>
      <c r="G30" s="51"/>
      <c r="H30" s="51"/>
      <c r="I30" s="51"/>
      <c r="J30" s="51"/>
      <c r="K30" s="51"/>
      <c r="L30" s="51"/>
      <c r="M30" s="169"/>
      <c r="N30" s="51"/>
      <c r="O30" s="51"/>
      <c r="P30" s="51"/>
      <c r="Q30" s="51"/>
      <c r="R30" s="52"/>
      <c r="S30" s="138"/>
      <c r="T30" s="52"/>
      <c r="U30" s="138"/>
      <c r="V30" s="52"/>
      <c r="W30" s="138"/>
      <c r="X30" s="52"/>
      <c r="Y30" s="138"/>
    </row>
    <row r="31" spans="1:25" ht="22.5" customHeight="1">
      <c r="A31" s="61"/>
      <c r="B31" s="54"/>
      <c r="C31" s="74"/>
      <c r="D31" s="8">
        <f t="shared" si="0"/>
      </c>
      <c r="E31" s="55"/>
      <c r="F31" s="149">
        <f t="shared" si="1"/>
      </c>
      <c r="G31" s="51"/>
      <c r="H31" s="51"/>
      <c r="I31" s="51"/>
      <c r="J31" s="51"/>
      <c r="K31" s="51"/>
      <c r="L31" s="51"/>
      <c r="M31" s="169"/>
      <c r="N31" s="51"/>
      <c r="O31" s="51"/>
      <c r="P31" s="51"/>
      <c r="Q31" s="51"/>
      <c r="R31" s="52"/>
      <c r="S31" s="138"/>
      <c r="T31" s="52"/>
      <c r="U31" s="138"/>
      <c r="V31" s="52"/>
      <c r="W31" s="138"/>
      <c r="X31" s="52"/>
      <c r="Y31" s="138"/>
    </row>
    <row r="32" spans="1:25" ht="22.5" customHeight="1">
      <c r="A32" s="62"/>
      <c r="B32" s="54"/>
      <c r="C32" s="75"/>
      <c r="D32" s="8">
        <f t="shared" si="0"/>
      </c>
      <c r="E32" s="55"/>
      <c r="F32" s="149">
        <f t="shared" si="1"/>
      </c>
      <c r="G32" s="51"/>
      <c r="H32" s="51"/>
      <c r="I32" s="51"/>
      <c r="J32" s="51"/>
      <c r="K32" s="51"/>
      <c r="L32" s="51"/>
      <c r="M32" s="169"/>
      <c r="N32" s="51"/>
      <c r="O32" s="51"/>
      <c r="P32" s="51"/>
      <c r="Q32" s="51"/>
      <c r="R32" s="52"/>
      <c r="S32" s="138"/>
      <c r="T32" s="52"/>
      <c r="U32" s="138"/>
      <c r="V32" s="52"/>
      <c r="W32" s="138"/>
      <c r="X32" s="52"/>
      <c r="Y32" s="138"/>
    </row>
    <row r="33" spans="1:25" ht="22.5" customHeight="1" thickBot="1">
      <c r="A33" s="62"/>
      <c r="B33" s="54"/>
      <c r="C33" s="76"/>
      <c r="D33" s="8">
        <f t="shared" si="0"/>
      </c>
      <c r="E33" s="55"/>
      <c r="F33" s="149">
        <f t="shared" si="1"/>
      </c>
      <c r="G33" s="51"/>
      <c r="H33" s="51"/>
      <c r="I33" s="51"/>
      <c r="J33" s="51"/>
      <c r="K33" s="51"/>
      <c r="L33" s="51"/>
      <c r="M33" s="170"/>
      <c r="N33" s="51"/>
      <c r="O33" s="51"/>
      <c r="P33" s="51"/>
      <c r="Q33" s="51"/>
      <c r="R33" s="63"/>
      <c r="S33" s="139"/>
      <c r="T33" s="63"/>
      <c r="U33" s="139"/>
      <c r="V33" s="63"/>
      <c r="W33" s="139"/>
      <c r="X33" s="63"/>
      <c r="Y33" s="139"/>
    </row>
    <row r="34" spans="1:21" ht="24" customHeight="1" thickBot="1">
      <c r="A34" s="208"/>
      <c r="B34" s="211" t="s">
        <v>24</v>
      </c>
      <c r="C34" s="213">
        <f>COUNTA(C4:C33)</f>
        <v>0</v>
      </c>
      <c r="D34" s="208"/>
      <c r="E34" s="208" t="s">
        <v>23</v>
      </c>
      <c r="F34" s="64" t="s">
        <v>20</v>
      </c>
      <c r="G34" s="65">
        <f aca="true" t="shared" si="2" ref="G34:Q34">COUNTIF(G4:G33,"○")</f>
        <v>0</v>
      </c>
      <c r="H34" s="65">
        <f t="shared" si="2"/>
        <v>0</v>
      </c>
      <c r="I34" s="65">
        <f t="shared" si="2"/>
        <v>0</v>
      </c>
      <c r="J34" s="65">
        <f t="shared" si="2"/>
        <v>0</v>
      </c>
      <c r="K34" s="65">
        <f t="shared" si="2"/>
        <v>0</v>
      </c>
      <c r="L34" s="65">
        <f t="shared" si="2"/>
        <v>0</v>
      </c>
      <c r="M34" s="65">
        <f>COUNTIF(M4:M33,"○")</f>
        <v>0</v>
      </c>
      <c r="N34" s="65">
        <f t="shared" si="2"/>
        <v>0</v>
      </c>
      <c r="O34" s="65">
        <f t="shared" si="2"/>
        <v>0</v>
      </c>
      <c r="P34" s="65">
        <f t="shared" si="2"/>
        <v>0</v>
      </c>
      <c r="Q34" s="66">
        <f t="shared" si="2"/>
        <v>0</v>
      </c>
      <c r="R34" s="67"/>
      <c r="S34" s="67"/>
      <c r="T34" s="67"/>
      <c r="U34" s="67"/>
    </row>
    <row r="35" spans="1:21" ht="24.75" customHeight="1" thickBot="1">
      <c r="A35" s="209"/>
      <c r="B35" s="212"/>
      <c r="C35" s="214"/>
      <c r="D35" s="209"/>
      <c r="E35" s="209"/>
      <c r="F35" s="64" t="s">
        <v>19</v>
      </c>
      <c r="G35" s="65">
        <f aca="true" t="shared" si="3" ref="G35:Q35">COUNTIF(G4:G33,"ホ")</f>
        <v>0</v>
      </c>
      <c r="H35" s="65">
        <f t="shared" si="3"/>
        <v>0</v>
      </c>
      <c r="I35" s="65">
        <f t="shared" si="3"/>
        <v>0</v>
      </c>
      <c r="J35" s="65">
        <f t="shared" si="3"/>
        <v>0</v>
      </c>
      <c r="K35" s="65">
        <f t="shared" si="3"/>
        <v>0</v>
      </c>
      <c r="L35" s="65">
        <f t="shared" si="3"/>
        <v>0</v>
      </c>
      <c r="M35" s="65">
        <f>COUNTIF(M4:M33,"ホ")</f>
        <v>0</v>
      </c>
      <c r="N35" s="65">
        <f t="shared" si="3"/>
        <v>0</v>
      </c>
      <c r="O35" s="65">
        <f t="shared" si="3"/>
        <v>0</v>
      </c>
      <c r="P35" s="65">
        <f t="shared" si="3"/>
        <v>0</v>
      </c>
      <c r="Q35" s="66">
        <f t="shared" si="3"/>
        <v>0</v>
      </c>
      <c r="R35" s="67"/>
      <c r="S35" s="67"/>
      <c r="T35" s="67"/>
      <c r="U35" s="67"/>
    </row>
    <row r="36" ht="21.75"/>
    <row r="37" ht="21.75"/>
    <row r="38" ht="21.75"/>
    <row r="39" ht="21.75"/>
    <row r="40" ht="21.75"/>
    <row r="41" ht="21.75"/>
    <row r="43" ht="21.75"/>
    <row r="44" ht="21.75"/>
    <row r="45" ht="21.75"/>
    <row r="46" ht="21.75"/>
    <row r="47" ht="21.75"/>
    <row r="48" ht="21.75"/>
    <row r="128" ht="21.75"/>
    <row r="129" ht="21.75"/>
    <row r="130" ht="21.75"/>
    <row r="131" ht="21.75"/>
    <row r="133" ht="21.75"/>
    <row r="134" ht="21.75"/>
    <row r="135" ht="21.75"/>
    <row r="136" ht="21.75"/>
    <row r="137" ht="21.75"/>
    <row r="138" ht="21.75"/>
    <row r="139" ht="21.75"/>
    <row r="141" ht="21.75"/>
    <row r="142" ht="21.75"/>
    <row r="143" ht="21.75"/>
    <row r="144" ht="21.75"/>
    <row r="145" ht="21.75"/>
    <row r="146" ht="21.75"/>
    <row r="147" ht="21.75"/>
    <row r="149" ht="21.75"/>
    <row r="150" ht="21.75"/>
    <row r="151" ht="21.75"/>
    <row r="152" ht="21.75"/>
  </sheetData>
  <sheetProtection sheet="1" objects="1" scenarios="1" selectLockedCells="1"/>
  <mergeCells count="8">
    <mergeCell ref="AN3:AP3"/>
    <mergeCell ref="E34:E35"/>
    <mergeCell ref="A1:U1"/>
    <mergeCell ref="A34:A35"/>
    <mergeCell ref="B34:B35"/>
    <mergeCell ref="C34:C35"/>
    <mergeCell ref="D34:D35"/>
    <mergeCell ref="A2:Y2"/>
  </mergeCells>
  <conditionalFormatting sqref="G15:L33 G8:H9 J8:L9 K10:L10 G13:K14 N17:N18 N19:O20 Q19:Q20 N21:Q33 G4:L7 G10:I10 G11:J12 L11:L12 O16:Q16 P17:Q18 N4:Q15">
    <cfRule type="cellIs" priority="22" dxfId="18" operator="equal" stopIfTrue="1">
      <formula>"○"</formula>
    </cfRule>
  </conditionalFormatting>
  <conditionalFormatting sqref="M4:M7 M16:M33 M9:M14">
    <cfRule type="cellIs" priority="21" dxfId="18" operator="equal" stopIfTrue="1">
      <formula>"○"</formula>
    </cfRule>
  </conditionalFormatting>
  <conditionalFormatting sqref="N16">
    <cfRule type="cellIs" priority="20" dxfId="18" operator="equal" stopIfTrue="1">
      <formula>"○"</formula>
    </cfRule>
  </conditionalFormatting>
  <conditionalFormatting sqref="O17">
    <cfRule type="cellIs" priority="19" dxfId="18" operator="equal" stopIfTrue="1">
      <formula>"○"</formula>
    </cfRule>
  </conditionalFormatting>
  <conditionalFormatting sqref="O18">
    <cfRule type="cellIs" priority="18" dxfId="18" operator="equal" stopIfTrue="1">
      <formula>"○"</formula>
    </cfRule>
  </conditionalFormatting>
  <conditionalFormatting sqref="P20">
    <cfRule type="cellIs" priority="14" dxfId="18" operator="equal" stopIfTrue="1">
      <formula>"○"</formula>
    </cfRule>
  </conditionalFormatting>
  <conditionalFormatting sqref="K11">
    <cfRule type="cellIs" priority="12" dxfId="18" operator="equal" stopIfTrue="1">
      <formula>"○"</formula>
    </cfRule>
  </conditionalFormatting>
  <conditionalFormatting sqref="J10">
    <cfRule type="cellIs" priority="11" dxfId="18" operator="equal" stopIfTrue="1">
      <formula>"○"</formula>
    </cfRule>
  </conditionalFormatting>
  <conditionalFormatting sqref="I8">
    <cfRule type="cellIs" priority="8" dxfId="18" operator="equal" stopIfTrue="1">
      <formula>"○"</formula>
    </cfRule>
  </conditionalFormatting>
  <conditionalFormatting sqref="I9">
    <cfRule type="cellIs" priority="7" dxfId="18" operator="equal" stopIfTrue="1">
      <formula>"○"</formula>
    </cfRule>
  </conditionalFormatting>
  <conditionalFormatting sqref="K12">
    <cfRule type="cellIs" priority="6" dxfId="18" operator="equal" stopIfTrue="1">
      <formula>"○"</formula>
    </cfRule>
  </conditionalFormatting>
  <conditionalFormatting sqref="M8">
    <cfRule type="cellIs" priority="5" dxfId="18" operator="equal" stopIfTrue="1">
      <formula>"○"</formula>
    </cfRule>
  </conditionalFormatting>
  <conditionalFormatting sqref="L13">
    <cfRule type="cellIs" priority="4" dxfId="18" operator="equal" stopIfTrue="1">
      <formula>"○"</formula>
    </cfRule>
  </conditionalFormatting>
  <conditionalFormatting sqref="L14">
    <cfRule type="cellIs" priority="3" dxfId="18" operator="equal" stopIfTrue="1">
      <formula>"○"</formula>
    </cfRule>
  </conditionalFormatting>
  <conditionalFormatting sqref="M15">
    <cfRule type="cellIs" priority="2" dxfId="18" operator="equal" stopIfTrue="1">
      <formula>"○"</formula>
    </cfRule>
  </conditionalFormatting>
  <conditionalFormatting sqref="P19">
    <cfRule type="cellIs" priority="1" dxfId="18" operator="equal" stopIfTrue="1">
      <formula>"○"</formula>
    </cfRule>
  </conditionalFormatting>
  <dataValidations count="6">
    <dataValidation type="list" allowBlank="1" showInputMessage="1" showErrorMessage="1" sqref="G4:H33 I10:I33 I4:I7 J11:J33 J4:J9 K13:K33 K4:K10 L15:L33 L4:L12 M16:M33 M4:M14 N17:N33 N4:N15 O19:O33 O4:O16 Q4:Q33 P4:P18 P21:P33">
      <formula1>$AN$10:$AN$12</formula1>
    </dataValidation>
    <dataValidation allowBlank="1" showInputMessage="1" showErrorMessage="1" promptTitle="ふりがなの編集について" prompt="&#10;　ふりがなを変更する場合は、シートの保護を解除し、氏名入力のセルで「書式」→「ふりがな」→「編集」で作業してください。" sqref="D3"/>
    <dataValidation type="list" allowBlank="1" showInputMessage="1" showErrorMessage="1" sqref="B4:B33">
      <formula1>$AO$10:$AO$25</formula1>
    </dataValidation>
    <dataValidation allowBlank="1" showErrorMessage="1" prompt="氏名を全角にて入力して下さい。５文字を標準とします。" sqref="C4:C33"/>
    <dataValidation allowBlank="1" showErrorMessage="1" promptTitle="ふりがなの編集について" prompt="&#10;　ふりがなを変更する場合は、シートの保護を解除し、氏名入力のセルで「書式」→「ふりがな」→「編集」で作業してください。" sqref="C3 D4:D33"/>
    <dataValidation type="list" allowBlank="1" showInputMessage="1" showErrorMessage="1" sqref="R4:R33 V4:V33 T4:T33 X4:X33">
      <formula1>$AP$10:$AP$20</formula1>
    </dataValidation>
  </dataValidations>
  <printOptions/>
  <pageMargins left="0.62" right="0.7000000000000001" top="0.7500000000000001" bottom="0.7500000000000001" header="0.51" footer="0.51"/>
  <pageSetup fitToHeight="1" fitToWidth="1" horizontalDpi="600" verticalDpi="600" orientation="landscape" paperSize="9" scale="45"/>
</worksheet>
</file>

<file path=xl/worksheets/sheet4.xml><?xml version="1.0" encoding="utf-8"?>
<worksheet xmlns="http://schemas.openxmlformats.org/spreadsheetml/2006/main" xmlns:r="http://schemas.openxmlformats.org/officeDocument/2006/relationships">
  <sheetPr>
    <tabColor rgb="FF3366FF"/>
  </sheetPr>
  <dimension ref="A1:AP154"/>
  <sheetViews>
    <sheetView workbookViewId="0" topLeftCell="A1">
      <selection activeCell="B10" sqref="B10"/>
    </sheetView>
  </sheetViews>
  <sheetFormatPr defaultColWidth="13" defaultRowHeight="14.25"/>
  <cols>
    <col min="1" max="1" width="8.5" style="0" customWidth="1"/>
    <col min="2" max="2" width="5.296875" style="0" customWidth="1"/>
    <col min="3" max="3" width="3.296875" style="0" customWidth="1"/>
    <col min="4" max="4" width="13.5" style="0" customWidth="1"/>
    <col min="5" max="5" width="1.4921875" style="0" customWidth="1"/>
    <col min="6" max="6" width="11.5" style="0" customWidth="1"/>
    <col min="7" max="7" width="1.4921875" style="0" customWidth="1"/>
    <col min="8" max="8" width="3.5" style="0" customWidth="1"/>
    <col min="9" max="9" width="10.296875" style="0" customWidth="1"/>
    <col min="10" max="10" width="1" style="16" customWidth="1"/>
    <col min="11" max="11" width="8.5" style="0" customWidth="1"/>
    <col min="12" max="12" width="5.296875" style="0" customWidth="1"/>
    <col min="13" max="13" width="3.296875" style="0" customWidth="1"/>
    <col min="14" max="14" width="13.5" style="0" customWidth="1"/>
    <col min="15" max="15" width="1.4921875" style="0" customWidth="1"/>
    <col min="16" max="16" width="11.5" style="0" customWidth="1"/>
    <col min="17" max="17" width="1.4921875" style="0" customWidth="1"/>
    <col min="18" max="18" width="3.5" style="0" customWidth="1"/>
    <col min="19" max="19" width="10.296875" style="0" customWidth="1"/>
    <col min="20" max="20" width="1" style="16" customWidth="1"/>
    <col min="21" max="21" width="8.5" style="0" customWidth="1"/>
    <col min="22" max="22" width="5.296875" style="0" customWidth="1"/>
    <col min="23" max="23" width="3.296875" style="0" customWidth="1"/>
    <col min="24" max="24" width="13.5" style="0" customWidth="1"/>
    <col min="25" max="25" width="1.4921875" style="0" customWidth="1"/>
    <col min="26" max="26" width="11.5" style="0" customWidth="1"/>
    <col min="27" max="27" width="1.4921875" style="0" customWidth="1"/>
    <col min="28" max="28" width="3.5" style="0" customWidth="1"/>
    <col min="29" max="29" width="10.296875" style="0" customWidth="1"/>
    <col min="30" max="30" width="0.4921875" style="16" customWidth="1"/>
    <col min="31" max="31" width="8.5" style="0" customWidth="1"/>
    <col min="32" max="32" width="5.296875" style="0" customWidth="1"/>
    <col min="33" max="33" width="3.296875" style="0" customWidth="1"/>
    <col min="34" max="34" width="13.5" style="0" customWidth="1"/>
    <col min="35" max="35" width="1.4921875" style="0" customWidth="1"/>
    <col min="36" max="36" width="11.5" style="0" customWidth="1"/>
    <col min="37" max="37" width="1.4921875" style="0" customWidth="1"/>
    <col min="38" max="38" width="3.5" style="0" customWidth="1"/>
    <col min="39" max="39" width="10.296875" style="0" customWidth="1"/>
    <col min="40" max="41" width="13" style="0" customWidth="1"/>
    <col min="42" max="42" width="0" style="0" hidden="1" customWidth="1"/>
  </cols>
  <sheetData>
    <row r="1" spans="1:39" ht="13.5">
      <c r="A1" s="223" t="s">
        <v>189</v>
      </c>
      <c r="B1" s="223"/>
      <c r="C1" s="223"/>
      <c r="D1" s="223"/>
      <c r="E1" s="223"/>
      <c r="F1" s="223"/>
      <c r="G1" s="223"/>
      <c r="H1" s="223"/>
      <c r="I1" s="223"/>
      <c r="K1" s="223" t="s">
        <v>190</v>
      </c>
      <c r="L1" s="223"/>
      <c r="M1" s="223"/>
      <c r="N1" s="223"/>
      <c r="O1" s="223"/>
      <c r="P1" s="223"/>
      <c r="Q1" s="223"/>
      <c r="R1" s="223"/>
      <c r="S1" s="223"/>
      <c r="T1" s="131"/>
      <c r="U1" s="223" t="s">
        <v>191</v>
      </c>
      <c r="V1" s="223"/>
      <c r="W1" s="223"/>
      <c r="X1" s="223"/>
      <c r="Y1" s="223"/>
      <c r="Z1" s="223"/>
      <c r="AA1" s="223"/>
      <c r="AB1" s="223"/>
      <c r="AC1" s="223"/>
      <c r="AD1" s="131"/>
      <c r="AE1" s="223" t="s">
        <v>192</v>
      </c>
      <c r="AF1" s="223"/>
      <c r="AG1" s="223"/>
      <c r="AH1" s="223"/>
      <c r="AI1" s="223"/>
      <c r="AJ1" s="223"/>
      <c r="AK1" s="223"/>
      <c r="AL1" s="223"/>
      <c r="AM1" s="223"/>
    </row>
    <row r="2" ht="15" thickBot="1"/>
    <row r="3" spans="1:42" ht="18" thickBot="1">
      <c r="A3" s="13" t="s">
        <v>27</v>
      </c>
      <c r="B3" s="218">
        <f>IF(B5="","",VLOOKUP(B5,'男子'!A$4:U$33,2,0))</f>
      </c>
      <c r="C3" s="219"/>
      <c r="D3" s="219"/>
      <c r="E3" s="219"/>
      <c r="F3" s="219"/>
      <c r="G3" s="219" t="s">
        <v>29</v>
      </c>
      <c r="H3" s="219"/>
      <c r="I3" s="222"/>
      <c r="J3" s="17"/>
      <c r="K3" s="13" t="s">
        <v>27</v>
      </c>
      <c r="L3" s="218">
        <f>IF(L5="","",VLOOKUP(L5,'男子'!A$4:U$33,2,0))</f>
      </c>
      <c r="M3" s="219"/>
      <c r="N3" s="219"/>
      <c r="O3" s="219"/>
      <c r="P3" s="219"/>
      <c r="Q3" s="219" t="s">
        <v>29</v>
      </c>
      <c r="R3" s="219"/>
      <c r="S3" s="222"/>
      <c r="T3" s="17"/>
      <c r="U3" s="13" t="s">
        <v>27</v>
      </c>
      <c r="V3" s="219">
        <f>IF(V5="","",VLOOKUP(V5,'男子'!A$4:Y$33,2,0))</f>
      </c>
      <c r="W3" s="219"/>
      <c r="X3" s="219"/>
      <c r="Y3" s="219"/>
      <c r="Z3" s="219"/>
      <c r="AA3" s="219" t="s">
        <v>29</v>
      </c>
      <c r="AB3" s="219"/>
      <c r="AC3" s="222"/>
      <c r="AD3" s="17"/>
      <c r="AE3" s="13" t="s">
        <v>27</v>
      </c>
      <c r="AF3" s="218">
        <f>IF(AF5="","",VLOOKUP(AF5,'男子'!A$4:Y$33,2,0))</f>
      </c>
      <c r="AG3" s="219"/>
      <c r="AH3" s="219"/>
      <c r="AI3" s="219"/>
      <c r="AJ3" s="219"/>
      <c r="AK3" s="219" t="s">
        <v>29</v>
      </c>
      <c r="AL3" s="219"/>
      <c r="AM3" s="222"/>
      <c r="AP3" t="s">
        <v>108</v>
      </c>
    </row>
    <row r="4" spans="1:39" ht="18" thickBot="1">
      <c r="A4" s="13" t="s">
        <v>32</v>
      </c>
      <c r="B4" s="218">
        <f>IF(B5="","",VLOOKUP(B5,'男子'!A$4:U$33,18,0))</f>
      </c>
      <c r="C4" s="219"/>
      <c r="D4" s="219"/>
      <c r="E4" s="219"/>
      <c r="F4" s="219"/>
      <c r="G4" s="219"/>
      <c r="H4" s="145" t="s">
        <v>19</v>
      </c>
      <c r="I4" s="143"/>
      <c r="J4" s="17"/>
      <c r="K4" s="13" t="s">
        <v>33</v>
      </c>
      <c r="L4" s="218">
        <f>IF(L5="","",VLOOKUP(L5,'男子'!A$4:U$33,20,0))</f>
      </c>
      <c r="M4" s="219"/>
      <c r="N4" s="219"/>
      <c r="O4" s="219"/>
      <c r="P4" s="219"/>
      <c r="Q4" s="219"/>
      <c r="R4" s="145" t="s">
        <v>19</v>
      </c>
      <c r="S4" s="143"/>
      <c r="T4" s="17"/>
      <c r="U4" s="13" t="s">
        <v>113</v>
      </c>
      <c r="V4" s="218">
        <f>IF(V5="","",VLOOKUP(V5,'男子'!A$4:Y$33,22,0))</f>
      </c>
      <c r="W4" s="219"/>
      <c r="X4" s="219"/>
      <c r="Y4" s="219"/>
      <c r="Z4" s="219"/>
      <c r="AA4" s="219"/>
      <c r="AB4" s="145" t="s">
        <v>19</v>
      </c>
      <c r="AC4" s="143" t="s">
        <v>109</v>
      </c>
      <c r="AD4" s="17"/>
      <c r="AE4" s="13" t="s">
        <v>114</v>
      </c>
      <c r="AF4" s="218">
        <f>IF(AF5="","",VLOOKUP(AF5,'男子'!A$4:Y$33,24,0))</f>
      </c>
      <c r="AG4" s="219"/>
      <c r="AH4" s="219"/>
      <c r="AI4" s="219"/>
      <c r="AJ4" s="219"/>
      <c r="AK4" s="219"/>
      <c r="AL4" s="145" t="s">
        <v>19</v>
      </c>
      <c r="AM4" s="143"/>
    </row>
    <row r="5" spans="1:39" ht="18" thickBot="1">
      <c r="A5" s="23" t="s">
        <v>116</v>
      </c>
      <c r="B5" s="15"/>
      <c r="C5" s="13" t="s">
        <v>28</v>
      </c>
      <c r="D5" s="14">
        <f>IF(B5="","",VLOOKUP(B5,'男子'!A$4:U$33,3,0))</f>
      </c>
      <c r="E5" s="10" t="s">
        <v>31</v>
      </c>
      <c r="F5" s="10">
        <f>IF(B5="","",VLOOKUP(B5,'男子'!A$4:U$33,4,0))</f>
      </c>
      <c r="G5" s="12" t="s">
        <v>1</v>
      </c>
      <c r="H5" s="13" t="s">
        <v>30</v>
      </c>
      <c r="I5" s="9">
        <f>IF(B5="","",VLOOKUP(B5,'男子'!A$4:U$33,6,0))</f>
      </c>
      <c r="J5" s="18"/>
      <c r="K5" s="23" t="s">
        <v>116</v>
      </c>
      <c r="L5" s="15"/>
      <c r="M5" s="13" t="s">
        <v>28</v>
      </c>
      <c r="N5" s="14">
        <f>IF(L5="","",VLOOKUP(L5,'男子'!A$4:U$33,3,0))</f>
      </c>
      <c r="O5" s="10" t="s">
        <v>31</v>
      </c>
      <c r="P5" s="10">
        <f>IF(L5="","",VLOOKUP(L5,'男子'!A$4:U$33,4,0))</f>
      </c>
      <c r="Q5" s="12" t="s">
        <v>1</v>
      </c>
      <c r="R5" s="13" t="s">
        <v>30</v>
      </c>
      <c r="S5" s="9">
        <f>IF(L5="","",VLOOKUP(L5,'男子'!A$4:U$33,6,0))</f>
      </c>
      <c r="T5" s="18"/>
      <c r="U5" s="23" t="s">
        <v>116</v>
      </c>
      <c r="V5" s="132"/>
      <c r="W5" s="13" t="s">
        <v>28</v>
      </c>
      <c r="X5" s="14">
        <f>IF(V5="","",VLOOKUP(V5,'男子'!A$4:Y$33,3,0))</f>
      </c>
      <c r="Y5" s="10" t="s">
        <v>0</v>
      </c>
      <c r="Z5" s="10">
        <f>IF(V5="","",VLOOKUP(V5,'男子'!A$4:Y$33,4,0))</f>
      </c>
      <c r="AA5" s="12" t="s">
        <v>1</v>
      </c>
      <c r="AB5" s="13" t="s">
        <v>30</v>
      </c>
      <c r="AC5" s="11">
        <f>IF(V5="","",VLOOKUP(V5,'男子'!A$4:Y$33,6,0))</f>
      </c>
      <c r="AD5" s="134"/>
      <c r="AE5" s="23" t="s">
        <v>116</v>
      </c>
      <c r="AF5" s="15"/>
      <c r="AG5" s="13" t="s">
        <v>28</v>
      </c>
      <c r="AH5" s="14">
        <f>IF(AF5="","",VLOOKUP(AF5,'男子'!A$4:Y$33,3,0))</f>
      </c>
      <c r="AI5" s="10" t="s">
        <v>0</v>
      </c>
      <c r="AJ5" s="10">
        <f>IF(AF5="","",VLOOKUP(AF5,'男子'!A$4:Y$33,4,0))</f>
      </c>
      <c r="AK5" s="12" t="s">
        <v>1</v>
      </c>
      <c r="AL5" s="13" t="s">
        <v>30</v>
      </c>
      <c r="AM5" s="9">
        <f>IF(AF5="","",VLOOKUP(AF5,'男子'!A$4:Y$33,6,0))</f>
      </c>
    </row>
    <row r="6" spans="1:42" ht="18" thickBot="1">
      <c r="A6" s="13" t="s">
        <v>25</v>
      </c>
      <c r="B6" s="220">
        <f>IF(B5="","",VLOOKUP(B5,'男子'!A$4:U$33,19,0))</f>
      </c>
      <c r="C6" s="220"/>
      <c r="D6" s="220"/>
      <c r="E6" s="220"/>
      <c r="F6" s="220"/>
      <c r="G6" s="220"/>
      <c r="H6" s="220"/>
      <c r="I6" s="220"/>
      <c r="J6" s="17"/>
      <c r="K6" s="13" t="s">
        <v>25</v>
      </c>
      <c r="L6" s="220">
        <f>IF(L5="","",VLOOKUP(L5,'男子'!A$4:U$33,21,0))</f>
      </c>
      <c r="M6" s="220"/>
      <c r="N6" s="220"/>
      <c r="O6" s="220"/>
      <c r="P6" s="220"/>
      <c r="Q6" s="220"/>
      <c r="R6" s="220"/>
      <c r="S6" s="220"/>
      <c r="T6" s="17"/>
      <c r="U6" s="13" t="s">
        <v>25</v>
      </c>
      <c r="V6" s="224">
        <f>IF(V5="","",VLOOKUP(V5,'男子'!A$4:Y$33,23,0))</f>
      </c>
      <c r="W6" s="225"/>
      <c r="X6" s="225"/>
      <c r="Y6" s="225"/>
      <c r="Z6" s="225"/>
      <c r="AA6" s="225"/>
      <c r="AB6" s="225"/>
      <c r="AC6" s="225"/>
      <c r="AD6" s="133"/>
      <c r="AE6" s="13" t="s">
        <v>25</v>
      </c>
      <c r="AF6" s="225">
        <f>IF(AF5="","",VLOOKUP(AF5,'男子'!A$4:Y$33,25,0))</f>
      </c>
      <c r="AG6" s="225"/>
      <c r="AH6" s="225"/>
      <c r="AI6" s="225"/>
      <c r="AJ6" s="225"/>
      <c r="AK6" s="225"/>
      <c r="AL6" s="225"/>
      <c r="AM6" s="225"/>
      <c r="AP6" s="99" t="s">
        <v>109</v>
      </c>
    </row>
    <row r="7" spans="1:39" ht="36.75" customHeight="1" thickBot="1">
      <c r="A7" s="221" t="s">
        <v>34</v>
      </c>
      <c r="B7" s="221"/>
      <c r="C7" s="221"/>
      <c r="D7" s="221"/>
      <c r="E7" s="221"/>
      <c r="F7" s="221"/>
      <c r="G7" s="221"/>
      <c r="H7" s="221"/>
      <c r="I7" s="221"/>
      <c r="J7" s="19"/>
      <c r="K7" s="221" t="s">
        <v>34</v>
      </c>
      <c r="L7" s="221"/>
      <c r="M7" s="221"/>
      <c r="N7" s="221"/>
      <c r="O7" s="221"/>
      <c r="P7" s="221"/>
      <c r="Q7" s="221"/>
      <c r="R7" s="221"/>
      <c r="S7" s="221"/>
      <c r="T7" s="130"/>
      <c r="U7" s="221" t="s">
        <v>34</v>
      </c>
      <c r="V7" s="221"/>
      <c r="W7" s="221"/>
      <c r="X7" s="221"/>
      <c r="Y7" s="221"/>
      <c r="Z7" s="221"/>
      <c r="AA7" s="221"/>
      <c r="AB7" s="221"/>
      <c r="AC7" s="221"/>
      <c r="AE7" s="221" t="s">
        <v>34</v>
      </c>
      <c r="AF7" s="221"/>
      <c r="AG7" s="221"/>
      <c r="AH7" s="221"/>
      <c r="AI7" s="221"/>
      <c r="AJ7" s="221"/>
      <c r="AK7" s="221"/>
      <c r="AL7" s="221"/>
      <c r="AM7" s="221"/>
    </row>
    <row r="8" spans="1:39" ht="18" thickBot="1">
      <c r="A8" s="13" t="s">
        <v>27</v>
      </c>
      <c r="B8" s="218">
        <f>IF(B10="","",VLOOKUP(B10,'男子'!A$4:U$33,2,0))</f>
      </c>
      <c r="C8" s="219"/>
      <c r="D8" s="219"/>
      <c r="E8" s="219"/>
      <c r="F8" s="219"/>
      <c r="G8" s="219" t="s">
        <v>29</v>
      </c>
      <c r="H8" s="219"/>
      <c r="I8" s="222"/>
      <c r="J8" s="17"/>
      <c r="K8" s="13" t="s">
        <v>27</v>
      </c>
      <c r="L8" s="218">
        <f>IF(L10="","",VLOOKUP(L10,'男子'!A$4:U$33,2,0))</f>
      </c>
      <c r="M8" s="219"/>
      <c r="N8" s="219"/>
      <c r="O8" s="219"/>
      <c r="P8" s="219"/>
      <c r="Q8" s="219" t="s">
        <v>29</v>
      </c>
      <c r="R8" s="219"/>
      <c r="S8" s="222"/>
      <c r="T8" s="17"/>
      <c r="U8" s="13" t="s">
        <v>27</v>
      </c>
      <c r="V8" s="219">
        <f>IF(V10="","",VLOOKUP(V10,'男子'!A$4:Y$33,2,0))</f>
      </c>
      <c r="W8" s="219"/>
      <c r="X8" s="219"/>
      <c r="Y8" s="219"/>
      <c r="Z8" s="219"/>
      <c r="AA8" s="219" t="s">
        <v>29</v>
      </c>
      <c r="AB8" s="219"/>
      <c r="AC8" s="222"/>
      <c r="AD8" s="17"/>
      <c r="AE8" s="13" t="s">
        <v>27</v>
      </c>
      <c r="AF8" s="218">
        <f>IF(AF10="","",VLOOKUP(AF10,'男子'!A$4:Y$33,2,0))</f>
      </c>
      <c r="AG8" s="219"/>
      <c r="AH8" s="219"/>
      <c r="AI8" s="219"/>
      <c r="AJ8" s="219"/>
      <c r="AK8" s="219" t="s">
        <v>29</v>
      </c>
      <c r="AL8" s="219"/>
      <c r="AM8" s="222"/>
    </row>
    <row r="9" spans="1:39" ht="18" thickBot="1">
      <c r="A9" s="13" t="s">
        <v>32</v>
      </c>
      <c r="B9" s="218">
        <f>IF(B10="","",VLOOKUP(B10,'男子'!A$4:U$33,18,0))</f>
      </c>
      <c r="C9" s="219"/>
      <c r="D9" s="219"/>
      <c r="E9" s="219"/>
      <c r="F9" s="219"/>
      <c r="G9" s="219"/>
      <c r="H9" s="145" t="s">
        <v>19</v>
      </c>
      <c r="I9" s="143"/>
      <c r="J9" s="17"/>
      <c r="K9" s="13" t="s">
        <v>33</v>
      </c>
      <c r="L9" s="218">
        <f>IF(L10="","",VLOOKUP(L10,'男子'!A$4:U$33,20,0))</f>
      </c>
      <c r="M9" s="219"/>
      <c r="N9" s="219"/>
      <c r="O9" s="219"/>
      <c r="P9" s="219"/>
      <c r="Q9" s="219"/>
      <c r="R9" s="145" t="s">
        <v>19</v>
      </c>
      <c r="S9" s="143"/>
      <c r="T9" s="17"/>
      <c r="U9" s="13" t="s">
        <v>113</v>
      </c>
      <c r="V9" s="218">
        <f>IF(V10="","",VLOOKUP(V10,'男子'!A$4:Y$33,22,0))</f>
      </c>
      <c r="W9" s="219"/>
      <c r="X9" s="219"/>
      <c r="Y9" s="219"/>
      <c r="Z9" s="219"/>
      <c r="AA9" s="219"/>
      <c r="AB9" s="145" t="s">
        <v>19</v>
      </c>
      <c r="AC9" s="143"/>
      <c r="AD9" s="17"/>
      <c r="AE9" s="13" t="s">
        <v>114</v>
      </c>
      <c r="AF9" s="218">
        <f>IF(AF10="","",VLOOKUP(AF10,'男子'!A$4:Y$33,24,0))</f>
      </c>
      <c r="AG9" s="219"/>
      <c r="AH9" s="219"/>
      <c r="AI9" s="219"/>
      <c r="AJ9" s="219"/>
      <c r="AK9" s="219"/>
      <c r="AL9" s="145" t="s">
        <v>19</v>
      </c>
      <c r="AM9" s="143"/>
    </row>
    <row r="10" spans="1:39" ht="18" thickBot="1">
      <c r="A10" s="23" t="s">
        <v>116</v>
      </c>
      <c r="B10" s="15"/>
      <c r="C10" s="13" t="s">
        <v>28</v>
      </c>
      <c r="D10" s="14">
        <f>IF(B10="","",VLOOKUP(B10,'男子'!A$4:U$33,3,0))</f>
      </c>
      <c r="E10" s="10" t="s">
        <v>0</v>
      </c>
      <c r="F10" s="10">
        <f>IF(B10="","",VLOOKUP(B10,'男子'!A$4:U$33,4,0))</f>
      </c>
      <c r="G10" s="12" t="s">
        <v>1</v>
      </c>
      <c r="H10" s="13" t="s">
        <v>30</v>
      </c>
      <c r="I10" s="9">
        <f>IF(B10="","",VLOOKUP(B10,'男子'!A$4:U$33,6,0))</f>
      </c>
      <c r="J10" s="18"/>
      <c r="K10" s="23" t="s">
        <v>116</v>
      </c>
      <c r="L10" s="15"/>
      <c r="M10" s="13" t="s">
        <v>28</v>
      </c>
      <c r="N10" s="14">
        <f>IF(L10="","",VLOOKUP(L10,'男子'!A$4:U$33,3,0))</f>
      </c>
      <c r="O10" s="10" t="s">
        <v>0</v>
      </c>
      <c r="P10" s="10">
        <f>IF(L10="","",VLOOKUP(L10,'男子'!A$4:U$33,4,0))</f>
      </c>
      <c r="Q10" s="12" t="s">
        <v>1</v>
      </c>
      <c r="R10" s="13" t="s">
        <v>30</v>
      </c>
      <c r="S10" s="9">
        <f>IF(L10="","",VLOOKUP(L10,'男子'!A$4:U$33,6,0))</f>
      </c>
      <c r="T10" s="18"/>
      <c r="U10" s="23" t="s">
        <v>116</v>
      </c>
      <c r="V10" s="132"/>
      <c r="W10" s="13" t="s">
        <v>28</v>
      </c>
      <c r="X10" s="14">
        <f>IF(V10="","",VLOOKUP(V10,'男子'!A$4:Y$33,3,0))</f>
      </c>
      <c r="Y10" s="10" t="s">
        <v>0</v>
      </c>
      <c r="Z10" s="10">
        <f>IF(V10="","",VLOOKUP(V10,'男子'!A$4:Y$33,4,0))</f>
      </c>
      <c r="AA10" s="12" t="s">
        <v>1</v>
      </c>
      <c r="AB10" s="13" t="s">
        <v>30</v>
      </c>
      <c r="AC10" s="11">
        <f>IF(V10="","",VLOOKUP(V10,'男子'!A$4:Y$33,6,0))</f>
      </c>
      <c r="AD10" s="134"/>
      <c r="AE10" s="23" t="s">
        <v>116</v>
      </c>
      <c r="AF10" s="15"/>
      <c r="AG10" s="13" t="s">
        <v>28</v>
      </c>
      <c r="AH10" s="14">
        <f>IF(AF10="","",VLOOKUP(AF10,'男子'!A$4:Y$33,3,0))</f>
      </c>
      <c r="AI10" s="10" t="s">
        <v>0</v>
      </c>
      <c r="AJ10" s="10">
        <f>IF(AF10="","",VLOOKUP(AF10,'男子'!A$4:Y$33,4,0))</f>
      </c>
      <c r="AK10" s="12" t="s">
        <v>1</v>
      </c>
      <c r="AL10" s="13" t="s">
        <v>30</v>
      </c>
      <c r="AM10" s="9">
        <f>IF(AF10="","",VLOOKUP(AF10,'男子'!A$4:Y$33,6,0))</f>
      </c>
    </row>
    <row r="11" spans="1:39" ht="18" thickBot="1">
      <c r="A11" s="13" t="s">
        <v>25</v>
      </c>
      <c r="B11" s="220">
        <f>IF(B10="","",VLOOKUP(B10,'男子'!A$4:U$33,19,0))</f>
      </c>
      <c r="C11" s="220"/>
      <c r="D11" s="220"/>
      <c r="E11" s="220"/>
      <c r="F11" s="220"/>
      <c r="G11" s="220"/>
      <c r="H11" s="220"/>
      <c r="I11" s="220"/>
      <c r="J11" s="17"/>
      <c r="K11" s="13" t="s">
        <v>25</v>
      </c>
      <c r="L11" s="220">
        <f>IF(L10="","",VLOOKUP(L10,'男子'!A$4:U$33,21,0))</f>
      </c>
      <c r="M11" s="220"/>
      <c r="N11" s="220"/>
      <c r="O11" s="220"/>
      <c r="P11" s="220"/>
      <c r="Q11" s="220"/>
      <c r="R11" s="220"/>
      <c r="S11" s="220"/>
      <c r="T11" s="17"/>
      <c r="U11" s="13" t="s">
        <v>25</v>
      </c>
      <c r="V11" s="224">
        <f>IF(V10="","",VLOOKUP(V10,'男子'!A$4:Y$33,23,0))</f>
      </c>
      <c r="W11" s="225"/>
      <c r="X11" s="225"/>
      <c r="Y11" s="225"/>
      <c r="Z11" s="225"/>
      <c r="AA11" s="225"/>
      <c r="AB11" s="225"/>
      <c r="AC11" s="225"/>
      <c r="AD11" s="133"/>
      <c r="AE11" s="13" t="s">
        <v>25</v>
      </c>
      <c r="AF11" s="225">
        <f>IF(AF10="","",VLOOKUP(AF10,'男子'!A$4:Y$33,25,0))</f>
      </c>
      <c r="AG11" s="225"/>
      <c r="AH11" s="225"/>
      <c r="AI11" s="225"/>
      <c r="AJ11" s="225"/>
      <c r="AK11" s="225"/>
      <c r="AL11" s="225"/>
      <c r="AM11" s="225"/>
    </row>
    <row r="12" spans="1:39" ht="36" customHeight="1" thickBot="1">
      <c r="A12" s="221" t="s">
        <v>34</v>
      </c>
      <c r="B12" s="221"/>
      <c r="C12" s="221"/>
      <c r="D12" s="221"/>
      <c r="E12" s="221"/>
      <c r="F12" s="221"/>
      <c r="G12" s="221"/>
      <c r="H12" s="221"/>
      <c r="I12" s="221"/>
      <c r="J12" s="20"/>
      <c r="K12" s="221" t="s">
        <v>34</v>
      </c>
      <c r="L12" s="221"/>
      <c r="M12" s="221"/>
      <c r="N12" s="221"/>
      <c r="O12" s="221"/>
      <c r="P12" s="221"/>
      <c r="Q12" s="221"/>
      <c r="R12" s="221"/>
      <c r="S12" s="221"/>
      <c r="T12" s="130"/>
      <c r="U12" s="221" t="s">
        <v>34</v>
      </c>
      <c r="V12" s="221"/>
      <c r="W12" s="221"/>
      <c r="X12" s="221"/>
      <c r="Y12" s="221"/>
      <c r="Z12" s="221"/>
      <c r="AA12" s="221"/>
      <c r="AB12" s="221"/>
      <c r="AC12" s="221"/>
      <c r="AE12" s="221" t="s">
        <v>34</v>
      </c>
      <c r="AF12" s="221"/>
      <c r="AG12" s="221"/>
      <c r="AH12" s="221"/>
      <c r="AI12" s="221"/>
      <c r="AJ12" s="221"/>
      <c r="AK12" s="221"/>
      <c r="AL12" s="221"/>
      <c r="AM12" s="221"/>
    </row>
    <row r="13" spans="1:39" ht="18" thickBot="1">
      <c r="A13" s="13" t="s">
        <v>27</v>
      </c>
      <c r="B13" s="218">
        <f>IF(B15="","",VLOOKUP(B15,'男子'!A$4:U$33,2,0))</f>
      </c>
      <c r="C13" s="219"/>
      <c r="D13" s="219"/>
      <c r="E13" s="219"/>
      <c r="F13" s="219"/>
      <c r="G13" s="219" t="s">
        <v>29</v>
      </c>
      <c r="H13" s="219"/>
      <c r="I13" s="222"/>
      <c r="J13" s="17"/>
      <c r="K13" s="13" t="s">
        <v>27</v>
      </c>
      <c r="L13" s="218">
        <f>IF(L15="","",VLOOKUP(L15,'男子'!A$4:U$33,2,0))</f>
      </c>
      <c r="M13" s="219"/>
      <c r="N13" s="219"/>
      <c r="O13" s="219"/>
      <c r="P13" s="219"/>
      <c r="Q13" s="219" t="s">
        <v>29</v>
      </c>
      <c r="R13" s="219"/>
      <c r="S13" s="222"/>
      <c r="T13" s="17"/>
      <c r="U13" s="13" t="s">
        <v>27</v>
      </c>
      <c r="V13" s="219">
        <f>IF(V15="","",VLOOKUP(V15,'男子'!A$4:Y$33,2,0))</f>
      </c>
      <c r="W13" s="219"/>
      <c r="X13" s="219"/>
      <c r="Y13" s="219"/>
      <c r="Z13" s="219"/>
      <c r="AA13" s="219" t="s">
        <v>29</v>
      </c>
      <c r="AB13" s="219"/>
      <c r="AC13" s="222"/>
      <c r="AD13" s="17"/>
      <c r="AE13" s="13" t="s">
        <v>27</v>
      </c>
      <c r="AF13" s="218">
        <f>IF(AF15="","",VLOOKUP(AF15,'男子'!A$4:Y$33,2,0))</f>
      </c>
      <c r="AG13" s="219"/>
      <c r="AH13" s="219"/>
      <c r="AI13" s="219"/>
      <c r="AJ13" s="219"/>
      <c r="AK13" s="219" t="s">
        <v>29</v>
      </c>
      <c r="AL13" s="219"/>
      <c r="AM13" s="222"/>
    </row>
    <row r="14" spans="1:39" ht="18" thickBot="1">
      <c r="A14" s="13" t="s">
        <v>32</v>
      </c>
      <c r="B14" s="218">
        <f>IF(B15="","",VLOOKUP(B15,'男子'!A$4:U$33,18,0))</f>
      </c>
      <c r="C14" s="219"/>
      <c r="D14" s="219"/>
      <c r="E14" s="219"/>
      <c r="F14" s="219"/>
      <c r="G14" s="219"/>
      <c r="H14" s="145" t="s">
        <v>19</v>
      </c>
      <c r="I14" s="143"/>
      <c r="J14" s="17"/>
      <c r="K14" s="13" t="s">
        <v>33</v>
      </c>
      <c r="L14" s="218">
        <f>IF(L15="","",VLOOKUP(L15,'男子'!A$4:U$33,20,0))</f>
      </c>
      <c r="M14" s="219"/>
      <c r="N14" s="219"/>
      <c r="O14" s="219"/>
      <c r="P14" s="219"/>
      <c r="Q14" s="219"/>
      <c r="R14" s="145" t="s">
        <v>19</v>
      </c>
      <c r="S14" s="143"/>
      <c r="T14" s="17"/>
      <c r="U14" s="13" t="s">
        <v>113</v>
      </c>
      <c r="V14" s="218">
        <f>IF(V15="","",VLOOKUP(V15,'男子'!A$4:Y$33,22,0))</f>
      </c>
      <c r="W14" s="219"/>
      <c r="X14" s="219"/>
      <c r="Y14" s="219"/>
      <c r="Z14" s="219"/>
      <c r="AA14" s="219"/>
      <c r="AB14" s="145" t="s">
        <v>19</v>
      </c>
      <c r="AC14" s="143"/>
      <c r="AD14" s="17"/>
      <c r="AE14" s="13" t="s">
        <v>114</v>
      </c>
      <c r="AF14" s="218">
        <f>IF(AF15="","",VLOOKUP(AF15,'男子'!A$4:Y$33,24,0))</f>
      </c>
      <c r="AG14" s="219"/>
      <c r="AH14" s="219"/>
      <c r="AI14" s="219"/>
      <c r="AJ14" s="219"/>
      <c r="AK14" s="219"/>
      <c r="AL14" s="145" t="s">
        <v>19</v>
      </c>
      <c r="AM14" s="143"/>
    </row>
    <row r="15" spans="1:39" ht="18" thickBot="1">
      <c r="A15" s="23" t="s">
        <v>116</v>
      </c>
      <c r="B15" s="15"/>
      <c r="C15" s="13" t="s">
        <v>28</v>
      </c>
      <c r="D15" s="14">
        <f>IF(B15="","",VLOOKUP(B15,'男子'!A$4:U$33,3,0))</f>
      </c>
      <c r="E15" s="10" t="s">
        <v>0</v>
      </c>
      <c r="F15" s="10">
        <f>IF(B15="","",VLOOKUP(B15,'男子'!A$4:U$33,4,0))</f>
      </c>
      <c r="G15" s="12" t="s">
        <v>1</v>
      </c>
      <c r="H15" s="13" t="s">
        <v>30</v>
      </c>
      <c r="I15" s="9">
        <f>IF(B15="","",VLOOKUP(B15,'男子'!A$4:U$33,6,0))</f>
      </c>
      <c r="J15" s="18"/>
      <c r="K15" s="23" t="s">
        <v>116</v>
      </c>
      <c r="L15" s="15"/>
      <c r="M15" s="13" t="s">
        <v>28</v>
      </c>
      <c r="N15" s="14">
        <f>IF(L15="","",VLOOKUP(L15,'男子'!A$4:U$33,3,0))</f>
      </c>
      <c r="O15" s="10" t="s">
        <v>0</v>
      </c>
      <c r="P15" s="10">
        <f>IF(L15="","",VLOOKUP(L15,'男子'!A$4:U$33,4,0))</f>
      </c>
      <c r="Q15" s="12" t="s">
        <v>1</v>
      </c>
      <c r="R15" s="13" t="s">
        <v>30</v>
      </c>
      <c r="S15" s="9">
        <f>IF(L15="","",VLOOKUP(L15,'男子'!A$4:U$33,6,0))</f>
      </c>
      <c r="T15" s="18"/>
      <c r="U15" s="23" t="s">
        <v>116</v>
      </c>
      <c r="V15" s="132"/>
      <c r="W15" s="13" t="s">
        <v>28</v>
      </c>
      <c r="X15" s="14">
        <f>IF(V15="","",VLOOKUP(V15,'男子'!A$4:Y$33,3,0))</f>
      </c>
      <c r="Y15" s="10" t="s">
        <v>0</v>
      </c>
      <c r="Z15" s="10">
        <f>IF(V15="","",VLOOKUP(V15,'男子'!A$4:Y$33,4,0))</f>
      </c>
      <c r="AA15" s="12" t="s">
        <v>1</v>
      </c>
      <c r="AB15" s="13" t="s">
        <v>30</v>
      </c>
      <c r="AC15" s="11">
        <f>IF(V15="","",VLOOKUP(V15,'男子'!A$4:Y$33,6,0))</f>
      </c>
      <c r="AD15" s="134"/>
      <c r="AE15" s="23" t="s">
        <v>116</v>
      </c>
      <c r="AF15" s="15"/>
      <c r="AG15" s="13" t="s">
        <v>28</v>
      </c>
      <c r="AH15" s="14">
        <f>IF(AF15="","",VLOOKUP(AF15,'男子'!A$4:Y$33,3,0))</f>
      </c>
      <c r="AI15" s="10" t="s">
        <v>0</v>
      </c>
      <c r="AJ15" s="10">
        <f>IF(AF15="","",VLOOKUP(AF15,'男子'!A$4:Y$33,4,0))</f>
      </c>
      <c r="AK15" s="12" t="s">
        <v>1</v>
      </c>
      <c r="AL15" s="13" t="s">
        <v>30</v>
      </c>
      <c r="AM15" s="9">
        <f>IF(AF15="","",VLOOKUP(AF15,'男子'!A$4:Y$33,6,0))</f>
      </c>
    </row>
    <row r="16" spans="1:39" ht="18" thickBot="1">
      <c r="A16" s="13" t="s">
        <v>25</v>
      </c>
      <c r="B16" s="220">
        <f>IF(B15="","",VLOOKUP(B15,'男子'!A$4:U$33,19,0))</f>
      </c>
      <c r="C16" s="220"/>
      <c r="D16" s="220"/>
      <c r="E16" s="220"/>
      <c r="F16" s="220"/>
      <c r="G16" s="220"/>
      <c r="H16" s="220"/>
      <c r="I16" s="220"/>
      <c r="J16" s="17"/>
      <c r="K16" s="13" t="s">
        <v>25</v>
      </c>
      <c r="L16" s="220">
        <f>IF(L15="","",VLOOKUP(L15,'男子'!A$4:U$33,21,0))</f>
      </c>
      <c r="M16" s="220"/>
      <c r="N16" s="220"/>
      <c r="O16" s="220"/>
      <c r="P16" s="220"/>
      <c r="Q16" s="220"/>
      <c r="R16" s="220"/>
      <c r="S16" s="220"/>
      <c r="T16" s="17"/>
      <c r="U16" s="13" t="s">
        <v>25</v>
      </c>
      <c r="V16" s="224">
        <f>IF(V15="","",VLOOKUP(V15,'男子'!A$4:Y$33,23,0))</f>
      </c>
      <c r="W16" s="225"/>
      <c r="X16" s="225"/>
      <c r="Y16" s="225"/>
      <c r="Z16" s="225"/>
      <c r="AA16" s="225"/>
      <c r="AB16" s="225"/>
      <c r="AC16" s="225"/>
      <c r="AD16" s="133"/>
      <c r="AE16" s="13" t="s">
        <v>25</v>
      </c>
      <c r="AF16" s="225">
        <f>IF(AF15="","",VLOOKUP(AF15,'男子'!A$4:Y$33,25,0))</f>
      </c>
      <c r="AG16" s="225"/>
      <c r="AH16" s="225"/>
      <c r="AI16" s="225"/>
      <c r="AJ16" s="225"/>
      <c r="AK16" s="225"/>
      <c r="AL16" s="225"/>
      <c r="AM16" s="225"/>
    </row>
    <row r="17" spans="1:39" ht="36.75" customHeight="1" thickBot="1">
      <c r="A17" s="221" t="s">
        <v>34</v>
      </c>
      <c r="B17" s="221"/>
      <c r="C17" s="221"/>
      <c r="D17" s="221"/>
      <c r="E17" s="221"/>
      <c r="F17" s="221"/>
      <c r="G17" s="221"/>
      <c r="H17" s="221"/>
      <c r="I17" s="221"/>
      <c r="J17" s="20"/>
      <c r="K17" s="221" t="s">
        <v>34</v>
      </c>
      <c r="L17" s="221"/>
      <c r="M17" s="221"/>
      <c r="N17" s="221"/>
      <c r="O17" s="221"/>
      <c r="P17" s="221"/>
      <c r="Q17" s="221"/>
      <c r="R17" s="221"/>
      <c r="S17" s="221"/>
      <c r="T17" s="130"/>
      <c r="U17" s="221" t="s">
        <v>34</v>
      </c>
      <c r="V17" s="221"/>
      <c r="W17" s="221"/>
      <c r="X17" s="221"/>
      <c r="Y17" s="221"/>
      <c r="Z17" s="221"/>
      <c r="AA17" s="221"/>
      <c r="AB17" s="221"/>
      <c r="AC17" s="221"/>
      <c r="AE17" s="221" t="s">
        <v>34</v>
      </c>
      <c r="AF17" s="221"/>
      <c r="AG17" s="221"/>
      <c r="AH17" s="221"/>
      <c r="AI17" s="221"/>
      <c r="AJ17" s="221"/>
      <c r="AK17" s="221"/>
      <c r="AL17" s="221"/>
      <c r="AM17" s="221"/>
    </row>
    <row r="18" spans="1:39" ht="18" thickBot="1">
      <c r="A18" s="13" t="s">
        <v>27</v>
      </c>
      <c r="B18" s="218">
        <f>IF(B20="","",VLOOKUP(B20,'男子'!A$4:U$33,2,0))</f>
      </c>
      <c r="C18" s="219"/>
      <c r="D18" s="219"/>
      <c r="E18" s="219"/>
      <c r="F18" s="219"/>
      <c r="G18" s="219" t="s">
        <v>29</v>
      </c>
      <c r="H18" s="219"/>
      <c r="I18" s="222"/>
      <c r="J18" s="17"/>
      <c r="K18" s="13" t="s">
        <v>27</v>
      </c>
      <c r="L18" s="218">
        <f>IF(L20="","",VLOOKUP(L20,'男子'!A$4:U$33,2,0))</f>
      </c>
      <c r="M18" s="219"/>
      <c r="N18" s="219"/>
      <c r="O18" s="219"/>
      <c r="P18" s="219"/>
      <c r="Q18" s="219" t="s">
        <v>29</v>
      </c>
      <c r="R18" s="219"/>
      <c r="S18" s="222"/>
      <c r="T18" s="17"/>
      <c r="U18" s="13" t="s">
        <v>27</v>
      </c>
      <c r="V18" s="219">
        <f>IF(V20="","",VLOOKUP(V20,'男子'!A$4:Y$33,2,0))</f>
      </c>
      <c r="W18" s="219"/>
      <c r="X18" s="219"/>
      <c r="Y18" s="219"/>
      <c r="Z18" s="219"/>
      <c r="AA18" s="219" t="s">
        <v>29</v>
      </c>
      <c r="AB18" s="219"/>
      <c r="AC18" s="222"/>
      <c r="AD18" s="17"/>
      <c r="AE18" s="13" t="s">
        <v>27</v>
      </c>
      <c r="AF18" s="218">
        <f>IF(AF20="","",VLOOKUP(AF20,'男子'!A$4:Y$33,2,0))</f>
      </c>
      <c r="AG18" s="219"/>
      <c r="AH18" s="219"/>
      <c r="AI18" s="219"/>
      <c r="AJ18" s="219"/>
      <c r="AK18" s="219" t="s">
        <v>29</v>
      </c>
      <c r="AL18" s="219"/>
      <c r="AM18" s="222"/>
    </row>
    <row r="19" spans="1:39" ht="18" thickBot="1">
      <c r="A19" s="13" t="s">
        <v>32</v>
      </c>
      <c r="B19" s="218">
        <f>IF(B20="","",VLOOKUP(B20,'男子'!A$4:U$33,18,0))</f>
      </c>
      <c r="C19" s="219"/>
      <c r="D19" s="219"/>
      <c r="E19" s="219"/>
      <c r="F19" s="219"/>
      <c r="G19" s="219"/>
      <c r="H19" s="145" t="s">
        <v>19</v>
      </c>
      <c r="I19" s="143"/>
      <c r="J19" s="17"/>
      <c r="K19" s="13" t="s">
        <v>33</v>
      </c>
      <c r="L19" s="218">
        <f>IF(L20="","",VLOOKUP(L20,'男子'!A$4:U$33,20,0))</f>
      </c>
      <c r="M19" s="219"/>
      <c r="N19" s="219"/>
      <c r="O19" s="219"/>
      <c r="P19" s="219"/>
      <c r="Q19" s="219"/>
      <c r="R19" s="145" t="s">
        <v>19</v>
      </c>
      <c r="S19" s="143"/>
      <c r="T19" s="17"/>
      <c r="U19" s="13" t="s">
        <v>113</v>
      </c>
      <c r="V19" s="218">
        <f>IF(V20="","",VLOOKUP(V20,'男子'!A$4:Y$33,22,0))</f>
      </c>
      <c r="W19" s="219"/>
      <c r="X19" s="219"/>
      <c r="Y19" s="219"/>
      <c r="Z19" s="219"/>
      <c r="AA19" s="219"/>
      <c r="AB19" s="145" t="s">
        <v>19</v>
      </c>
      <c r="AC19" s="143"/>
      <c r="AD19" s="17"/>
      <c r="AE19" s="13" t="s">
        <v>114</v>
      </c>
      <c r="AF19" s="218">
        <f>IF(AF20="","",VLOOKUP(AF20,'男子'!A$4:Y$33,24,0))</f>
      </c>
      <c r="AG19" s="219"/>
      <c r="AH19" s="219"/>
      <c r="AI19" s="219"/>
      <c r="AJ19" s="219"/>
      <c r="AK19" s="219"/>
      <c r="AL19" s="145" t="s">
        <v>19</v>
      </c>
      <c r="AM19" s="143"/>
    </row>
    <row r="20" spans="1:39" ht="18" thickBot="1">
      <c r="A20" s="23" t="s">
        <v>116</v>
      </c>
      <c r="B20" s="15"/>
      <c r="C20" s="13" t="s">
        <v>28</v>
      </c>
      <c r="D20" s="14">
        <f>IF(B20="","",VLOOKUP(B20,'男子'!A$4:U$33,3,0))</f>
      </c>
      <c r="E20" s="10" t="s">
        <v>0</v>
      </c>
      <c r="F20" s="10">
        <f>IF(B20="","",VLOOKUP(B20,'男子'!A$4:U$33,4,0))</f>
      </c>
      <c r="G20" s="12" t="s">
        <v>1</v>
      </c>
      <c r="H20" s="13" t="s">
        <v>30</v>
      </c>
      <c r="I20" s="9">
        <f>IF(B20="","",VLOOKUP(B20,'男子'!A$4:U$33,6,0))</f>
      </c>
      <c r="J20" s="18"/>
      <c r="K20" s="23" t="s">
        <v>116</v>
      </c>
      <c r="L20" s="15"/>
      <c r="M20" s="13" t="s">
        <v>28</v>
      </c>
      <c r="N20" s="14">
        <f>IF(L20="","",VLOOKUP(L20,'男子'!A$4:U$33,3,0))</f>
      </c>
      <c r="O20" s="10" t="s">
        <v>0</v>
      </c>
      <c r="P20" s="10">
        <f>IF(L20="","",VLOOKUP(L20,'男子'!A$4:U$33,4,0))</f>
      </c>
      <c r="Q20" s="12" t="s">
        <v>1</v>
      </c>
      <c r="R20" s="13" t="s">
        <v>30</v>
      </c>
      <c r="S20" s="9">
        <f>IF(L20="","",VLOOKUP(L20,'男子'!A$4:U$33,6,0))</f>
      </c>
      <c r="T20" s="18"/>
      <c r="U20" s="23" t="s">
        <v>116</v>
      </c>
      <c r="V20" s="132"/>
      <c r="W20" s="13" t="s">
        <v>28</v>
      </c>
      <c r="X20" s="14">
        <f>IF(V20="","",VLOOKUP(V20,'男子'!A$4:Y$33,3,0))</f>
      </c>
      <c r="Y20" s="10" t="s">
        <v>0</v>
      </c>
      <c r="Z20" s="10">
        <f>IF(V20="","",VLOOKUP(V20,'男子'!A$4:Y$33,4,0))</f>
      </c>
      <c r="AA20" s="12" t="s">
        <v>1</v>
      </c>
      <c r="AB20" s="13" t="s">
        <v>30</v>
      </c>
      <c r="AC20" s="11">
        <f>IF(V20="","",VLOOKUP(V20,'男子'!A$4:Y$33,6,0))</f>
      </c>
      <c r="AD20" s="134"/>
      <c r="AE20" s="23" t="s">
        <v>116</v>
      </c>
      <c r="AF20" s="15"/>
      <c r="AG20" s="13" t="s">
        <v>28</v>
      </c>
      <c r="AH20" s="14">
        <f>IF(AF20="","",VLOOKUP(AF20,'男子'!A$4:Y$33,3,0))</f>
      </c>
      <c r="AI20" s="10" t="s">
        <v>0</v>
      </c>
      <c r="AJ20" s="10">
        <f>IF(AF20="","",VLOOKUP(AF20,'男子'!A$4:Y$33,4,0))</f>
      </c>
      <c r="AK20" s="12" t="s">
        <v>1</v>
      </c>
      <c r="AL20" s="13" t="s">
        <v>30</v>
      </c>
      <c r="AM20" s="9">
        <f>IF(AF20="","",VLOOKUP(AF20,'男子'!A$4:Y$33,6,0))</f>
      </c>
    </row>
    <row r="21" spans="1:39" ht="18" thickBot="1">
      <c r="A21" s="13" t="s">
        <v>25</v>
      </c>
      <c r="B21" s="220">
        <f>IF(B20="","",VLOOKUP(B20,'男子'!A$4:U$33,19,0))</f>
      </c>
      <c r="C21" s="220"/>
      <c r="D21" s="220"/>
      <c r="E21" s="220"/>
      <c r="F21" s="220"/>
      <c r="G21" s="220"/>
      <c r="H21" s="220"/>
      <c r="I21" s="220"/>
      <c r="J21" s="17"/>
      <c r="K21" s="13" t="s">
        <v>25</v>
      </c>
      <c r="L21" s="220">
        <f>IF(L20="","",VLOOKUP(L20,'男子'!A$4:U$33,21,0))</f>
      </c>
      <c r="M21" s="220"/>
      <c r="N21" s="220"/>
      <c r="O21" s="220"/>
      <c r="P21" s="220"/>
      <c r="Q21" s="220"/>
      <c r="R21" s="220"/>
      <c r="S21" s="220"/>
      <c r="T21" s="17"/>
      <c r="U21" s="13" t="s">
        <v>25</v>
      </c>
      <c r="V21" s="224">
        <f>IF(V20="","",VLOOKUP(V20,'男子'!A$4:Y$33,23,0))</f>
      </c>
      <c r="W21" s="225"/>
      <c r="X21" s="225"/>
      <c r="Y21" s="225"/>
      <c r="Z21" s="225"/>
      <c r="AA21" s="225"/>
      <c r="AB21" s="225"/>
      <c r="AC21" s="225"/>
      <c r="AD21" s="133"/>
      <c r="AE21" s="13" t="s">
        <v>25</v>
      </c>
      <c r="AF21" s="225">
        <f>IF(AF20="","",VLOOKUP(AF20,'男子'!A$4:Y$33,25,0))</f>
      </c>
      <c r="AG21" s="225"/>
      <c r="AH21" s="225"/>
      <c r="AI21" s="225"/>
      <c r="AJ21" s="225"/>
      <c r="AK21" s="225"/>
      <c r="AL21" s="225"/>
      <c r="AM21" s="225"/>
    </row>
    <row r="22" spans="1:39" ht="36.75" customHeight="1" thickBot="1">
      <c r="A22" s="221" t="s">
        <v>34</v>
      </c>
      <c r="B22" s="221"/>
      <c r="C22" s="221"/>
      <c r="D22" s="221"/>
      <c r="E22" s="221"/>
      <c r="F22" s="221"/>
      <c r="G22" s="221"/>
      <c r="H22" s="221"/>
      <c r="I22" s="221"/>
      <c r="J22" s="20"/>
      <c r="K22" s="221" t="s">
        <v>34</v>
      </c>
      <c r="L22" s="221"/>
      <c r="M22" s="221"/>
      <c r="N22" s="221"/>
      <c r="O22" s="221"/>
      <c r="P22" s="221"/>
      <c r="Q22" s="221"/>
      <c r="R22" s="221"/>
      <c r="S22" s="221"/>
      <c r="T22" s="130"/>
      <c r="U22" s="221" t="s">
        <v>34</v>
      </c>
      <c r="V22" s="221"/>
      <c r="W22" s="221"/>
      <c r="X22" s="221"/>
      <c r="Y22" s="221"/>
      <c r="Z22" s="221"/>
      <c r="AA22" s="221"/>
      <c r="AB22" s="221"/>
      <c r="AC22" s="221"/>
      <c r="AE22" s="221" t="s">
        <v>34</v>
      </c>
      <c r="AF22" s="221"/>
      <c r="AG22" s="221"/>
      <c r="AH22" s="221"/>
      <c r="AI22" s="221"/>
      <c r="AJ22" s="221"/>
      <c r="AK22" s="221"/>
      <c r="AL22" s="221"/>
      <c r="AM22" s="221"/>
    </row>
    <row r="23" spans="1:39" ht="18" thickBot="1">
      <c r="A23" s="13" t="s">
        <v>27</v>
      </c>
      <c r="B23" s="218">
        <f>IF(B25="","",VLOOKUP(B25,'男子'!A$4:U$33,2,0))</f>
      </c>
      <c r="C23" s="219"/>
      <c r="D23" s="219"/>
      <c r="E23" s="219"/>
      <c r="F23" s="219"/>
      <c r="G23" s="219" t="s">
        <v>29</v>
      </c>
      <c r="H23" s="219"/>
      <c r="I23" s="222"/>
      <c r="J23" s="17"/>
      <c r="K23" s="13" t="s">
        <v>27</v>
      </c>
      <c r="L23" s="218">
        <f>IF(L25="","",VLOOKUP(L25,'男子'!A$4:U$33,2,0))</f>
      </c>
      <c r="M23" s="219"/>
      <c r="N23" s="219"/>
      <c r="O23" s="219"/>
      <c r="P23" s="219"/>
      <c r="Q23" s="219" t="s">
        <v>29</v>
      </c>
      <c r="R23" s="219"/>
      <c r="S23" s="222"/>
      <c r="T23" s="17"/>
      <c r="U23" s="13" t="s">
        <v>27</v>
      </c>
      <c r="V23" s="219">
        <f>IF(V25="","",VLOOKUP(V25,'男子'!A$4:Y$33,2,0))</f>
      </c>
      <c r="W23" s="219"/>
      <c r="X23" s="219"/>
      <c r="Y23" s="219"/>
      <c r="Z23" s="219"/>
      <c r="AA23" s="219" t="s">
        <v>29</v>
      </c>
      <c r="AB23" s="219"/>
      <c r="AC23" s="222"/>
      <c r="AD23" s="17"/>
      <c r="AE23" s="13" t="s">
        <v>27</v>
      </c>
      <c r="AF23" s="218">
        <f>IF(AF25="","",VLOOKUP(AF25,'男子'!A$4:Y$33,2,0))</f>
      </c>
      <c r="AG23" s="219"/>
      <c r="AH23" s="219"/>
      <c r="AI23" s="219"/>
      <c r="AJ23" s="219"/>
      <c r="AK23" s="219" t="s">
        <v>29</v>
      </c>
      <c r="AL23" s="219"/>
      <c r="AM23" s="222"/>
    </row>
    <row r="24" spans="1:39" ht="18" thickBot="1">
      <c r="A24" s="13" t="s">
        <v>32</v>
      </c>
      <c r="B24" s="218">
        <f>IF(B25="","",VLOOKUP(B25,'男子'!A$4:U$33,18,0))</f>
      </c>
      <c r="C24" s="219"/>
      <c r="D24" s="219"/>
      <c r="E24" s="219"/>
      <c r="F24" s="219"/>
      <c r="G24" s="219"/>
      <c r="H24" s="145" t="s">
        <v>19</v>
      </c>
      <c r="I24" s="143"/>
      <c r="J24" s="17"/>
      <c r="K24" s="13" t="s">
        <v>33</v>
      </c>
      <c r="L24" s="218">
        <f>IF(L25="","",VLOOKUP(L25,'男子'!A$4:U$33,20,0))</f>
      </c>
      <c r="M24" s="219"/>
      <c r="N24" s="219"/>
      <c r="O24" s="219"/>
      <c r="P24" s="219"/>
      <c r="Q24" s="219"/>
      <c r="R24" s="145" t="s">
        <v>19</v>
      </c>
      <c r="S24" s="143"/>
      <c r="T24" s="17"/>
      <c r="U24" s="13" t="s">
        <v>113</v>
      </c>
      <c r="V24" s="218">
        <f>IF(V25="","",VLOOKUP(V25,'男子'!A$4:Y$33,22,0))</f>
      </c>
      <c r="W24" s="219"/>
      <c r="X24" s="219"/>
      <c r="Y24" s="219"/>
      <c r="Z24" s="219"/>
      <c r="AA24" s="219"/>
      <c r="AB24" s="145" t="s">
        <v>19</v>
      </c>
      <c r="AC24" s="143"/>
      <c r="AD24" s="17"/>
      <c r="AE24" s="13" t="s">
        <v>114</v>
      </c>
      <c r="AF24" s="218">
        <f>IF(AF25="","",VLOOKUP(AF25,'男子'!A$4:Y$33,24,0))</f>
      </c>
      <c r="AG24" s="219"/>
      <c r="AH24" s="219"/>
      <c r="AI24" s="219"/>
      <c r="AJ24" s="219"/>
      <c r="AK24" s="219"/>
      <c r="AL24" s="145" t="s">
        <v>19</v>
      </c>
      <c r="AM24" s="143"/>
    </row>
    <row r="25" spans="1:39" ht="18" thickBot="1">
      <c r="A25" s="23" t="s">
        <v>116</v>
      </c>
      <c r="B25" s="15"/>
      <c r="C25" s="13" t="s">
        <v>28</v>
      </c>
      <c r="D25" s="14">
        <f>IF(B25="","",VLOOKUP(B25,'男子'!A$4:U$33,3,0))</f>
      </c>
      <c r="E25" s="10" t="s">
        <v>0</v>
      </c>
      <c r="F25" s="10">
        <f>IF(B25="","",VLOOKUP(B25,'男子'!A$4:U$33,4,0))</f>
      </c>
      <c r="G25" s="12" t="s">
        <v>1</v>
      </c>
      <c r="H25" s="13" t="s">
        <v>30</v>
      </c>
      <c r="I25" s="9">
        <f>IF(B25="","",VLOOKUP(B25,'男子'!A$4:U$33,6,0))</f>
      </c>
      <c r="J25" s="18"/>
      <c r="K25" s="23" t="s">
        <v>116</v>
      </c>
      <c r="L25" s="15"/>
      <c r="M25" s="13" t="s">
        <v>28</v>
      </c>
      <c r="N25" s="14">
        <f>IF(L25="","",VLOOKUP(L25,'男子'!A$4:U$33,3,0))</f>
      </c>
      <c r="O25" s="10" t="s">
        <v>0</v>
      </c>
      <c r="P25" s="10">
        <f>IF(L25="","",VLOOKUP(L25,'男子'!A$4:U$33,4,0))</f>
      </c>
      <c r="Q25" s="12" t="s">
        <v>1</v>
      </c>
      <c r="R25" s="13" t="s">
        <v>30</v>
      </c>
      <c r="S25" s="9">
        <f>IF(L25="","",VLOOKUP(L25,'男子'!A$4:U$33,6,0))</f>
      </c>
      <c r="T25" s="18"/>
      <c r="U25" s="23" t="s">
        <v>116</v>
      </c>
      <c r="V25" s="132"/>
      <c r="W25" s="13" t="s">
        <v>28</v>
      </c>
      <c r="X25" s="14">
        <f>IF(V25="","",VLOOKUP(V25,'男子'!A$4:Y$33,3,0))</f>
      </c>
      <c r="Y25" s="10" t="s">
        <v>0</v>
      </c>
      <c r="Z25" s="10">
        <f>IF(V25="","",VLOOKUP(V25,'男子'!A$4:Y$33,4,0))</f>
      </c>
      <c r="AA25" s="12" t="s">
        <v>1</v>
      </c>
      <c r="AB25" s="13" t="s">
        <v>30</v>
      </c>
      <c r="AC25" s="11">
        <f>IF(V25="","",VLOOKUP(V25,'男子'!A$4:Y$33,6,0))</f>
      </c>
      <c r="AD25" s="134"/>
      <c r="AE25" s="23" t="s">
        <v>116</v>
      </c>
      <c r="AF25" s="15"/>
      <c r="AG25" s="13" t="s">
        <v>28</v>
      </c>
      <c r="AH25" s="14">
        <f>IF(AF25="","",VLOOKUP(AF25,'男子'!A$4:Y$33,3,0))</f>
      </c>
      <c r="AI25" s="10" t="s">
        <v>0</v>
      </c>
      <c r="AJ25" s="10">
        <f>IF(AF25="","",VLOOKUP(AF25,'男子'!A$4:Y$33,4,0))</f>
      </c>
      <c r="AK25" s="12" t="s">
        <v>1</v>
      </c>
      <c r="AL25" s="13" t="s">
        <v>30</v>
      </c>
      <c r="AM25" s="9">
        <f>IF(AF25="","",VLOOKUP(AF25,'男子'!A$4:Y$33,6,0))</f>
      </c>
    </row>
    <row r="26" spans="1:39" ht="18" thickBot="1">
      <c r="A26" s="13" t="s">
        <v>25</v>
      </c>
      <c r="B26" s="220">
        <f>IF(B25="","",VLOOKUP(B25,'男子'!A$4:U$33,19,0))</f>
      </c>
      <c r="C26" s="220"/>
      <c r="D26" s="220"/>
      <c r="E26" s="220"/>
      <c r="F26" s="220"/>
      <c r="G26" s="220"/>
      <c r="H26" s="220"/>
      <c r="I26" s="220"/>
      <c r="J26" s="17"/>
      <c r="K26" s="13" t="s">
        <v>25</v>
      </c>
      <c r="L26" s="220">
        <f>IF(L25="","",VLOOKUP(L25,'男子'!A$4:U$33,21,0))</f>
      </c>
      <c r="M26" s="220"/>
      <c r="N26" s="220"/>
      <c r="O26" s="220"/>
      <c r="P26" s="220"/>
      <c r="Q26" s="220"/>
      <c r="R26" s="220"/>
      <c r="S26" s="220"/>
      <c r="T26" s="17"/>
      <c r="U26" s="13" t="s">
        <v>25</v>
      </c>
      <c r="V26" s="224">
        <f>IF(V25="","",VLOOKUP(V25,'男子'!A$4:Y$33,23,0))</f>
      </c>
      <c r="W26" s="225"/>
      <c r="X26" s="225"/>
      <c r="Y26" s="225"/>
      <c r="Z26" s="225"/>
      <c r="AA26" s="225"/>
      <c r="AB26" s="225"/>
      <c r="AC26" s="225"/>
      <c r="AD26" s="133"/>
      <c r="AE26" s="13" t="s">
        <v>25</v>
      </c>
      <c r="AF26" s="225">
        <f>IF(AF25="","",VLOOKUP(AF25,'男子'!A$4:Y$33,25,0))</f>
      </c>
      <c r="AG26" s="225"/>
      <c r="AH26" s="225"/>
      <c r="AI26" s="225"/>
      <c r="AJ26" s="225"/>
      <c r="AK26" s="225"/>
      <c r="AL26" s="225"/>
      <c r="AM26" s="225"/>
    </row>
    <row r="27" spans="1:39" ht="36.75" customHeight="1" thickBot="1">
      <c r="A27" s="221" t="s">
        <v>34</v>
      </c>
      <c r="B27" s="221"/>
      <c r="C27" s="221"/>
      <c r="D27" s="221"/>
      <c r="E27" s="221"/>
      <c r="F27" s="221"/>
      <c r="G27" s="221"/>
      <c r="H27" s="221"/>
      <c r="I27" s="221"/>
      <c r="J27" s="20"/>
      <c r="K27" s="221" t="s">
        <v>34</v>
      </c>
      <c r="L27" s="221"/>
      <c r="M27" s="221"/>
      <c r="N27" s="221"/>
      <c r="O27" s="221"/>
      <c r="P27" s="221"/>
      <c r="Q27" s="221"/>
      <c r="R27" s="221"/>
      <c r="S27" s="221"/>
      <c r="T27" s="130"/>
      <c r="U27" s="221" t="s">
        <v>34</v>
      </c>
      <c r="V27" s="221"/>
      <c r="W27" s="221"/>
      <c r="X27" s="221"/>
      <c r="Y27" s="221"/>
      <c r="Z27" s="221"/>
      <c r="AA27" s="221"/>
      <c r="AB27" s="221"/>
      <c r="AC27" s="221"/>
      <c r="AE27" s="221" t="s">
        <v>34</v>
      </c>
      <c r="AF27" s="221"/>
      <c r="AG27" s="221"/>
      <c r="AH27" s="221"/>
      <c r="AI27" s="221"/>
      <c r="AJ27" s="221"/>
      <c r="AK27" s="221"/>
      <c r="AL27" s="221"/>
      <c r="AM27" s="221"/>
    </row>
    <row r="28" spans="1:39" ht="18" thickBot="1">
      <c r="A28" s="13" t="s">
        <v>27</v>
      </c>
      <c r="B28" s="218">
        <f>IF(B30="","",VLOOKUP(B30,'男子'!A$4:U$33,2,0))</f>
      </c>
      <c r="C28" s="219"/>
      <c r="D28" s="219"/>
      <c r="E28" s="219"/>
      <c r="F28" s="219"/>
      <c r="G28" s="219" t="s">
        <v>29</v>
      </c>
      <c r="H28" s="219"/>
      <c r="I28" s="222"/>
      <c r="J28" s="17"/>
      <c r="K28" s="13" t="s">
        <v>27</v>
      </c>
      <c r="L28" s="218">
        <f>IF(L30="","",VLOOKUP(L30,'男子'!A$4:U$33,2,0))</f>
      </c>
      <c r="M28" s="219"/>
      <c r="N28" s="219"/>
      <c r="O28" s="219"/>
      <c r="P28" s="219"/>
      <c r="Q28" s="219" t="s">
        <v>29</v>
      </c>
      <c r="R28" s="219"/>
      <c r="S28" s="222"/>
      <c r="T28" s="17"/>
      <c r="U28" s="13" t="s">
        <v>27</v>
      </c>
      <c r="V28" s="219">
        <f>IF(V30="","",VLOOKUP(V30,'男子'!A$4:Y$33,2,0))</f>
      </c>
      <c r="W28" s="219"/>
      <c r="X28" s="219"/>
      <c r="Y28" s="219"/>
      <c r="Z28" s="219"/>
      <c r="AA28" s="219" t="s">
        <v>29</v>
      </c>
      <c r="AB28" s="219"/>
      <c r="AC28" s="222"/>
      <c r="AD28" s="17"/>
      <c r="AE28" s="13" t="s">
        <v>27</v>
      </c>
      <c r="AF28" s="218">
        <f>IF(AF30="","",VLOOKUP(AF30,'男子'!A$4:Y$33,2,0))</f>
      </c>
      <c r="AG28" s="219"/>
      <c r="AH28" s="219"/>
      <c r="AI28" s="219"/>
      <c r="AJ28" s="219"/>
      <c r="AK28" s="219" t="s">
        <v>29</v>
      </c>
      <c r="AL28" s="219"/>
      <c r="AM28" s="222"/>
    </row>
    <row r="29" spans="1:39" ht="18" thickBot="1">
      <c r="A29" s="13" t="s">
        <v>32</v>
      </c>
      <c r="B29" s="218">
        <f>IF(B30="","",VLOOKUP(B30,'男子'!A$4:U$33,18,0))</f>
      </c>
      <c r="C29" s="219"/>
      <c r="D29" s="219"/>
      <c r="E29" s="219"/>
      <c r="F29" s="219"/>
      <c r="G29" s="219"/>
      <c r="H29" s="145" t="s">
        <v>19</v>
      </c>
      <c r="I29" s="143"/>
      <c r="J29" s="17"/>
      <c r="K29" s="13" t="s">
        <v>33</v>
      </c>
      <c r="L29" s="218">
        <f>IF(L30="","",VLOOKUP(L30,'男子'!A$4:U$33,20,0))</f>
      </c>
      <c r="M29" s="219"/>
      <c r="N29" s="219"/>
      <c r="O29" s="219"/>
      <c r="P29" s="219"/>
      <c r="Q29" s="219"/>
      <c r="R29" s="145" t="s">
        <v>19</v>
      </c>
      <c r="S29" s="143"/>
      <c r="T29" s="17"/>
      <c r="U29" s="13" t="s">
        <v>113</v>
      </c>
      <c r="V29" s="218">
        <f>IF(V30="","",VLOOKUP(V30,'男子'!A$4:Y$33,22,0))</f>
      </c>
      <c r="W29" s="219"/>
      <c r="X29" s="219"/>
      <c r="Y29" s="219"/>
      <c r="Z29" s="219"/>
      <c r="AA29" s="219"/>
      <c r="AB29" s="145" t="s">
        <v>19</v>
      </c>
      <c r="AC29" s="143"/>
      <c r="AD29" s="17"/>
      <c r="AE29" s="13" t="s">
        <v>114</v>
      </c>
      <c r="AF29" s="218">
        <f>IF(AF30="","",VLOOKUP(AF30,'男子'!A$4:Y$33,24,0))</f>
      </c>
      <c r="AG29" s="219"/>
      <c r="AH29" s="219"/>
      <c r="AI29" s="219"/>
      <c r="AJ29" s="219"/>
      <c r="AK29" s="219"/>
      <c r="AL29" s="145" t="s">
        <v>19</v>
      </c>
      <c r="AM29" s="143"/>
    </row>
    <row r="30" spans="1:39" ht="18" thickBot="1">
      <c r="A30" s="23" t="s">
        <v>116</v>
      </c>
      <c r="B30" s="15"/>
      <c r="C30" s="13" t="s">
        <v>28</v>
      </c>
      <c r="D30" s="14">
        <f>IF(B30="","",VLOOKUP(B30,'男子'!A$4:U$33,3,0))</f>
      </c>
      <c r="E30" s="10" t="s">
        <v>0</v>
      </c>
      <c r="F30" s="10">
        <f>IF(B30="","",VLOOKUP(B30,'男子'!A$4:U$33,4,0))</f>
      </c>
      <c r="G30" s="12" t="s">
        <v>1</v>
      </c>
      <c r="H30" s="13" t="s">
        <v>30</v>
      </c>
      <c r="I30" s="9">
        <f>IF(B30="","",VLOOKUP(B30,'男子'!A$4:U$33,6,0))</f>
      </c>
      <c r="J30" s="18"/>
      <c r="K30" s="23" t="s">
        <v>116</v>
      </c>
      <c r="L30" s="15"/>
      <c r="M30" s="13" t="s">
        <v>28</v>
      </c>
      <c r="N30" s="14">
        <f>IF(L30="","",VLOOKUP(L30,'男子'!A$4:U$33,3,0))</f>
      </c>
      <c r="O30" s="10" t="s">
        <v>0</v>
      </c>
      <c r="P30" s="10">
        <f>IF(L30="","",VLOOKUP(L30,'男子'!A$4:U$33,4,0))</f>
      </c>
      <c r="Q30" s="12" t="s">
        <v>1</v>
      </c>
      <c r="R30" s="13" t="s">
        <v>30</v>
      </c>
      <c r="S30" s="9">
        <f>IF(L30="","",VLOOKUP(L30,'男子'!A$4:U$33,6,0))</f>
      </c>
      <c r="T30" s="18"/>
      <c r="U30" s="23" t="s">
        <v>116</v>
      </c>
      <c r="V30" s="132"/>
      <c r="W30" s="13" t="s">
        <v>28</v>
      </c>
      <c r="X30" s="14">
        <f>IF(V30="","",VLOOKUP(V30,'男子'!A$4:Y$33,3,0))</f>
      </c>
      <c r="Y30" s="10" t="s">
        <v>0</v>
      </c>
      <c r="Z30" s="10">
        <f>IF(V30="","",VLOOKUP(V30,'男子'!A$4:Y$33,4,0))</f>
      </c>
      <c r="AA30" s="12" t="s">
        <v>1</v>
      </c>
      <c r="AB30" s="13" t="s">
        <v>30</v>
      </c>
      <c r="AC30" s="11">
        <f>IF(V30="","",VLOOKUP(V30,'男子'!A$4:Y$33,6,0))</f>
      </c>
      <c r="AD30" s="134"/>
      <c r="AE30" s="23" t="s">
        <v>116</v>
      </c>
      <c r="AF30" s="15"/>
      <c r="AG30" s="13" t="s">
        <v>28</v>
      </c>
      <c r="AH30" s="14">
        <f>IF(AF30="","",VLOOKUP(AF30,'男子'!A$4:Y$33,3,0))</f>
      </c>
      <c r="AI30" s="10" t="s">
        <v>0</v>
      </c>
      <c r="AJ30" s="10">
        <f>IF(AF30="","",VLOOKUP(AF30,'男子'!A$4:Y$33,4,0))</f>
      </c>
      <c r="AK30" s="12" t="s">
        <v>1</v>
      </c>
      <c r="AL30" s="13" t="s">
        <v>30</v>
      </c>
      <c r="AM30" s="9">
        <f>IF(AF30="","",VLOOKUP(AF30,'男子'!A$4:Y$33,6,0))</f>
      </c>
    </row>
    <row r="31" spans="1:39" ht="18" thickBot="1">
      <c r="A31" s="13" t="s">
        <v>25</v>
      </c>
      <c r="B31" s="220">
        <f>IF(B30="","",VLOOKUP(B30,'男子'!A$4:U$33,19,0))</f>
      </c>
      <c r="C31" s="220"/>
      <c r="D31" s="220"/>
      <c r="E31" s="220"/>
      <c r="F31" s="220"/>
      <c r="G31" s="220"/>
      <c r="H31" s="220"/>
      <c r="I31" s="220"/>
      <c r="J31" s="17"/>
      <c r="K31" s="13" t="s">
        <v>25</v>
      </c>
      <c r="L31" s="220">
        <f>IF(L30="","",VLOOKUP(L30,'男子'!A$4:U$33,21,0))</f>
      </c>
      <c r="M31" s="220"/>
      <c r="N31" s="220"/>
      <c r="O31" s="220"/>
      <c r="P31" s="220"/>
      <c r="Q31" s="220"/>
      <c r="R31" s="220"/>
      <c r="S31" s="220"/>
      <c r="T31" s="17"/>
      <c r="U31" s="13" t="s">
        <v>25</v>
      </c>
      <c r="V31" s="224">
        <f>IF(V30="","",VLOOKUP(V30,'男子'!A$4:Y$33,23,0))</f>
      </c>
      <c r="W31" s="225"/>
      <c r="X31" s="225"/>
      <c r="Y31" s="225"/>
      <c r="Z31" s="225"/>
      <c r="AA31" s="225"/>
      <c r="AB31" s="225"/>
      <c r="AC31" s="225"/>
      <c r="AD31" s="133"/>
      <c r="AE31" s="13" t="s">
        <v>25</v>
      </c>
      <c r="AF31" s="225">
        <f>IF(AF30="","",VLOOKUP(AF30,'男子'!A$4:Y$33,25,0))</f>
      </c>
      <c r="AG31" s="225"/>
      <c r="AH31" s="225"/>
      <c r="AI31" s="225"/>
      <c r="AJ31" s="225"/>
      <c r="AK31" s="225"/>
      <c r="AL31" s="225"/>
      <c r="AM31" s="225"/>
    </row>
    <row r="32" ht="15" thickBot="1"/>
    <row r="33" spans="1:39" ht="18" thickBot="1">
      <c r="A33" s="13" t="s">
        <v>27</v>
      </c>
      <c r="B33" s="218">
        <f>IF(B35="","",VLOOKUP(B35,'男子'!A$4:U$33,2,0))</f>
      </c>
      <c r="C33" s="219"/>
      <c r="D33" s="219"/>
      <c r="E33" s="219"/>
      <c r="F33" s="219"/>
      <c r="G33" s="219" t="s">
        <v>29</v>
      </c>
      <c r="H33" s="219"/>
      <c r="I33" s="222"/>
      <c r="J33" s="17"/>
      <c r="K33" s="13" t="s">
        <v>27</v>
      </c>
      <c r="L33" s="218">
        <f>IF(L35="","",VLOOKUP(L35,'男子'!A$4:U$33,2,0))</f>
      </c>
      <c r="M33" s="219"/>
      <c r="N33" s="219"/>
      <c r="O33" s="219"/>
      <c r="P33" s="219"/>
      <c r="Q33" s="219" t="s">
        <v>29</v>
      </c>
      <c r="R33" s="219"/>
      <c r="S33" s="222"/>
      <c r="T33" s="17"/>
      <c r="U33" s="13" t="s">
        <v>27</v>
      </c>
      <c r="V33" s="219">
        <f>IF(V35="","",VLOOKUP(V35,'男子'!A$4:Y$33,2,0))</f>
      </c>
      <c r="W33" s="219"/>
      <c r="X33" s="219"/>
      <c r="Y33" s="219"/>
      <c r="Z33" s="219"/>
      <c r="AA33" s="219" t="s">
        <v>29</v>
      </c>
      <c r="AB33" s="219"/>
      <c r="AC33" s="222"/>
      <c r="AD33" s="17"/>
      <c r="AE33" s="13" t="s">
        <v>27</v>
      </c>
      <c r="AF33" s="218">
        <f>IF(AF35="","",VLOOKUP(AF35,'男子'!A$4:Y$33,2,0))</f>
      </c>
      <c r="AG33" s="219"/>
      <c r="AH33" s="219"/>
      <c r="AI33" s="219"/>
      <c r="AJ33" s="219"/>
      <c r="AK33" s="219" t="s">
        <v>29</v>
      </c>
      <c r="AL33" s="219"/>
      <c r="AM33" s="222"/>
    </row>
    <row r="34" spans="1:39" ht="18" thickBot="1">
      <c r="A34" s="13" t="s">
        <v>32</v>
      </c>
      <c r="B34" s="218">
        <f>IF(B35="","",VLOOKUP(B35,'男子'!A$4:U$33,18,0))</f>
      </c>
      <c r="C34" s="219"/>
      <c r="D34" s="219"/>
      <c r="E34" s="219"/>
      <c r="F34" s="219"/>
      <c r="G34" s="219"/>
      <c r="H34" s="145" t="s">
        <v>19</v>
      </c>
      <c r="I34" s="143"/>
      <c r="J34" s="17"/>
      <c r="K34" s="13" t="s">
        <v>33</v>
      </c>
      <c r="L34" s="218">
        <f>IF(L35="","",VLOOKUP(L35,'男子'!A$4:U$33,20,0))</f>
      </c>
      <c r="M34" s="219"/>
      <c r="N34" s="219"/>
      <c r="O34" s="219"/>
      <c r="P34" s="219"/>
      <c r="Q34" s="219"/>
      <c r="R34" s="145" t="s">
        <v>19</v>
      </c>
      <c r="S34" s="143"/>
      <c r="T34" s="17"/>
      <c r="U34" s="13" t="s">
        <v>113</v>
      </c>
      <c r="V34" s="218">
        <f>IF(V35="","",VLOOKUP(V35,'男子'!A$4:Y$33,22,0))</f>
      </c>
      <c r="W34" s="219"/>
      <c r="X34" s="219"/>
      <c r="Y34" s="219"/>
      <c r="Z34" s="219"/>
      <c r="AA34" s="219"/>
      <c r="AB34" s="145" t="s">
        <v>19</v>
      </c>
      <c r="AC34" s="143"/>
      <c r="AD34" s="17"/>
      <c r="AE34" s="13" t="s">
        <v>114</v>
      </c>
      <c r="AF34" s="218">
        <f>IF(AF35="","",VLOOKUP(AF35,'男子'!A$4:Y$33,24,0))</f>
      </c>
      <c r="AG34" s="219"/>
      <c r="AH34" s="219"/>
      <c r="AI34" s="219"/>
      <c r="AJ34" s="219"/>
      <c r="AK34" s="219"/>
      <c r="AL34" s="145" t="s">
        <v>19</v>
      </c>
      <c r="AM34" s="143"/>
    </row>
    <row r="35" spans="1:39" ht="18" thickBot="1">
      <c r="A35" s="23" t="s">
        <v>116</v>
      </c>
      <c r="B35" s="15"/>
      <c r="C35" s="13" t="s">
        <v>28</v>
      </c>
      <c r="D35" s="14">
        <f>IF(B35="","",VLOOKUP(B35,'男子'!A$4:U$33,3,0))</f>
      </c>
      <c r="E35" s="10" t="s">
        <v>0</v>
      </c>
      <c r="F35" s="10">
        <f>IF(B35="","",VLOOKUP(B35,'男子'!A$4:U$33,4,0))</f>
      </c>
      <c r="G35" s="12" t="s">
        <v>1</v>
      </c>
      <c r="H35" s="13" t="s">
        <v>30</v>
      </c>
      <c r="I35" s="9">
        <f>IF(B35="","",VLOOKUP(B35,'男子'!A$4:U$33,6,0))</f>
      </c>
      <c r="J35" s="18"/>
      <c r="K35" s="23" t="s">
        <v>116</v>
      </c>
      <c r="L35" s="15"/>
      <c r="M35" s="13" t="s">
        <v>28</v>
      </c>
      <c r="N35" s="14">
        <f>IF(L35="","",VLOOKUP(L35,'男子'!A$4:U$33,3,0))</f>
      </c>
      <c r="O35" s="10" t="s">
        <v>0</v>
      </c>
      <c r="P35" s="10">
        <f>IF(L35="","",VLOOKUP(L35,'男子'!A$4:U$33,4,0))</f>
      </c>
      <c r="Q35" s="12" t="s">
        <v>1</v>
      </c>
      <c r="R35" s="13" t="s">
        <v>30</v>
      </c>
      <c r="S35" s="9">
        <f>IF(L35="","",VLOOKUP(L35,'男子'!A$4:U$33,6,0))</f>
      </c>
      <c r="T35" s="18"/>
      <c r="U35" s="23" t="s">
        <v>116</v>
      </c>
      <c r="V35" s="132"/>
      <c r="W35" s="13" t="s">
        <v>28</v>
      </c>
      <c r="X35" s="14">
        <f>IF(V35="","",VLOOKUP(V35,'男子'!A$4:Y$33,3,0))</f>
      </c>
      <c r="Y35" s="10" t="s">
        <v>0</v>
      </c>
      <c r="Z35" s="10">
        <f>IF(V35="","",VLOOKUP(V35,'男子'!A$4:Y$33,4,0))</f>
      </c>
      <c r="AA35" s="12" t="s">
        <v>1</v>
      </c>
      <c r="AB35" s="13" t="s">
        <v>30</v>
      </c>
      <c r="AC35" s="11">
        <f>IF(V35="","",VLOOKUP(V35,'男子'!A$4:Y$33,6,0))</f>
      </c>
      <c r="AD35" s="134"/>
      <c r="AE35" s="23" t="s">
        <v>116</v>
      </c>
      <c r="AF35" s="15"/>
      <c r="AG35" s="13" t="s">
        <v>28</v>
      </c>
      <c r="AH35" s="14">
        <f>IF(AF35="","",VLOOKUP(AF35,'男子'!A$4:Y$33,3,0))</f>
      </c>
      <c r="AI35" s="10" t="s">
        <v>0</v>
      </c>
      <c r="AJ35" s="10">
        <f>IF(AF35="","",VLOOKUP(AF35,'男子'!A$4:Y$33,4,0))</f>
      </c>
      <c r="AK35" s="12" t="s">
        <v>1</v>
      </c>
      <c r="AL35" s="13" t="s">
        <v>30</v>
      </c>
      <c r="AM35" s="9">
        <f>IF(AF35="","",VLOOKUP(AF35,'男子'!A$4:Y$33,6,0))</f>
      </c>
    </row>
    <row r="36" spans="1:39" ht="18" thickBot="1">
      <c r="A36" s="13" t="s">
        <v>25</v>
      </c>
      <c r="B36" s="220">
        <f>IF(B35="","",VLOOKUP(B35,'男子'!A$4:U$33,19,0))</f>
      </c>
      <c r="C36" s="220"/>
      <c r="D36" s="220"/>
      <c r="E36" s="220"/>
      <c r="F36" s="220"/>
      <c r="G36" s="220"/>
      <c r="H36" s="220"/>
      <c r="I36" s="220"/>
      <c r="J36" s="17"/>
      <c r="K36" s="13" t="s">
        <v>25</v>
      </c>
      <c r="L36" s="220">
        <f>IF(L35="","",VLOOKUP(L35,'男子'!A$4:U$33,21,0))</f>
      </c>
      <c r="M36" s="220"/>
      <c r="N36" s="220"/>
      <c r="O36" s="220"/>
      <c r="P36" s="220"/>
      <c r="Q36" s="220"/>
      <c r="R36" s="220"/>
      <c r="S36" s="220"/>
      <c r="T36" s="17"/>
      <c r="U36" s="13" t="s">
        <v>25</v>
      </c>
      <c r="V36" s="224">
        <f>IF(V35="","",VLOOKUP(V35,'男子'!A$4:Y$33,23,0))</f>
      </c>
      <c r="W36" s="225"/>
      <c r="X36" s="225"/>
      <c r="Y36" s="225"/>
      <c r="Z36" s="225"/>
      <c r="AA36" s="225"/>
      <c r="AB36" s="225"/>
      <c r="AC36" s="225"/>
      <c r="AD36" s="133"/>
      <c r="AE36" s="13" t="s">
        <v>25</v>
      </c>
      <c r="AF36" s="225">
        <f>IF(AF35="","",VLOOKUP(AF35,'男子'!A$4:Y$33,25,0))</f>
      </c>
      <c r="AG36" s="225"/>
      <c r="AH36" s="225"/>
      <c r="AI36" s="225"/>
      <c r="AJ36" s="225"/>
      <c r="AK36" s="225"/>
      <c r="AL36" s="225"/>
      <c r="AM36" s="225"/>
    </row>
    <row r="37" spans="1:39" ht="36.75" customHeight="1" thickBot="1">
      <c r="A37" s="221" t="s">
        <v>34</v>
      </c>
      <c r="B37" s="221"/>
      <c r="C37" s="221"/>
      <c r="D37" s="221"/>
      <c r="E37" s="221"/>
      <c r="F37" s="221"/>
      <c r="G37" s="221"/>
      <c r="H37" s="221"/>
      <c r="I37" s="221"/>
      <c r="J37" s="19"/>
      <c r="K37" s="221" t="s">
        <v>34</v>
      </c>
      <c r="L37" s="221"/>
      <c r="M37" s="221"/>
      <c r="N37" s="221"/>
      <c r="O37" s="221"/>
      <c r="P37" s="221"/>
      <c r="Q37" s="221"/>
      <c r="R37" s="221"/>
      <c r="S37" s="221"/>
      <c r="T37" s="130"/>
      <c r="U37" s="221" t="s">
        <v>34</v>
      </c>
      <c r="V37" s="221"/>
      <c r="W37" s="221"/>
      <c r="X37" s="221"/>
      <c r="Y37" s="221"/>
      <c r="Z37" s="221"/>
      <c r="AA37" s="221"/>
      <c r="AB37" s="221"/>
      <c r="AC37" s="221"/>
      <c r="AE37" s="221" t="s">
        <v>34</v>
      </c>
      <c r="AF37" s="221"/>
      <c r="AG37" s="221"/>
      <c r="AH37" s="221"/>
      <c r="AI37" s="221"/>
      <c r="AJ37" s="221"/>
      <c r="AK37" s="221"/>
      <c r="AL37" s="221"/>
      <c r="AM37" s="221"/>
    </row>
    <row r="38" spans="1:39" ht="18" thickBot="1">
      <c r="A38" s="13" t="s">
        <v>27</v>
      </c>
      <c r="B38" s="218">
        <f>IF(B40="","",VLOOKUP(B40,'男子'!A$4:U$33,2,0))</f>
      </c>
      <c r="C38" s="219"/>
      <c r="D38" s="219"/>
      <c r="E38" s="219"/>
      <c r="F38" s="219"/>
      <c r="G38" s="219" t="s">
        <v>29</v>
      </c>
      <c r="H38" s="219"/>
      <c r="I38" s="222"/>
      <c r="J38" s="17"/>
      <c r="K38" s="13" t="s">
        <v>27</v>
      </c>
      <c r="L38" s="218">
        <f>IF(L40="","",VLOOKUP(L40,'男子'!A$4:U$33,2,0))</f>
      </c>
      <c r="M38" s="219"/>
      <c r="N38" s="219"/>
      <c r="O38" s="219"/>
      <c r="P38" s="219"/>
      <c r="Q38" s="219" t="s">
        <v>29</v>
      </c>
      <c r="R38" s="219"/>
      <c r="S38" s="222"/>
      <c r="T38" s="17"/>
      <c r="U38" s="13" t="s">
        <v>27</v>
      </c>
      <c r="V38" s="219">
        <f>IF(V40="","",VLOOKUP(V40,'男子'!A$4:Y$33,2,0))</f>
      </c>
      <c r="W38" s="219"/>
      <c r="X38" s="219"/>
      <c r="Y38" s="219"/>
      <c r="Z38" s="219"/>
      <c r="AA38" s="219" t="s">
        <v>29</v>
      </c>
      <c r="AB38" s="219"/>
      <c r="AC38" s="222"/>
      <c r="AD38" s="17"/>
      <c r="AE38" s="13" t="s">
        <v>27</v>
      </c>
      <c r="AF38" s="218">
        <f>IF(AF40="","",VLOOKUP(AF40,'男子'!A$4:Y$33,2,0))</f>
      </c>
      <c r="AG38" s="219"/>
      <c r="AH38" s="219"/>
      <c r="AI38" s="219"/>
      <c r="AJ38" s="219"/>
      <c r="AK38" s="219" t="s">
        <v>29</v>
      </c>
      <c r="AL38" s="219"/>
      <c r="AM38" s="222"/>
    </row>
    <row r="39" spans="1:39" ht="18" thickBot="1">
      <c r="A39" s="13" t="s">
        <v>32</v>
      </c>
      <c r="B39" s="218">
        <f>IF(B40="","",VLOOKUP(B40,'男子'!A$4:U$33,18,0))</f>
      </c>
      <c r="C39" s="219"/>
      <c r="D39" s="219"/>
      <c r="E39" s="219"/>
      <c r="F39" s="219"/>
      <c r="G39" s="219"/>
      <c r="H39" s="145" t="s">
        <v>19</v>
      </c>
      <c r="I39" s="143"/>
      <c r="J39" s="17"/>
      <c r="K39" s="13" t="s">
        <v>33</v>
      </c>
      <c r="L39" s="218">
        <f>IF(L40="","",VLOOKUP(L40,'男子'!A$4:U$33,20,0))</f>
      </c>
      <c r="M39" s="219"/>
      <c r="N39" s="219"/>
      <c r="O39" s="219"/>
      <c r="P39" s="219"/>
      <c r="Q39" s="219"/>
      <c r="R39" s="145" t="s">
        <v>19</v>
      </c>
      <c r="S39" s="143"/>
      <c r="T39" s="17"/>
      <c r="U39" s="13" t="s">
        <v>113</v>
      </c>
      <c r="V39" s="218">
        <f>IF(V40="","",VLOOKUP(V40,'男子'!A$4:Y$33,22,0))</f>
      </c>
      <c r="W39" s="219"/>
      <c r="X39" s="219"/>
      <c r="Y39" s="219"/>
      <c r="Z39" s="219"/>
      <c r="AA39" s="219"/>
      <c r="AB39" s="145" t="s">
        <v>19</v>
      </c>
      <c r="AC39" s="143"/>
      <c r="AD39" s="17"/>
      <c r="AE39" s="13" t="s">
        <v>114</v>
      </c>
      <c r="AF39" s="218">
        <f>IF(AF40="","",VLOOKUP(AF40,'男子'!A$4:Y$33,24,0))</f>
      </c>
      <c r="AG39" s="219"/>
      <c r="AH39" s="219"/>
      <c r="AI39" s="219"/>
      <c r="AJ39" s="219"/>
      <c r="AK39" s="219"/>
      <c r="AL39" s="145" t="s">
        <v>19</v>
      </c>
      <c r="AM39" s="143"/>
    </row>
    <row r="40" spans="1:39" ht="18" thickBot="1">
      <c r="A40" s="23" t="s">
        <v>116</v>
      </c>
      <c r="B40" s="15"/>
      <c r="C40" s="13" t="s">
        <v>28</v>
      </c>
      <c r="D40" s="14">
        <f>IF(B40="","",VLOOKUP(B40,'男子'!A$4:U$33,3,0))</f>
      </c>
      <c r="E40" s="10" t="s">
        <v>0</v>
      </c>
      <c r="F40" s="10">
        <f>IF(B40="","",VLOOKUP(B40,'男子'!A$4:U$33,4,0))</f>
      </c>
      <c r="G40" s="12" t="s">
        <v>1</v>
      </c>
      <c r="H40" s="13" t="s">
        <v>30</v>
      </c>
      <c r="I40" s="9">
        <f>IF(B40="","",VLOOKUP(B40,'男子'!A$4:U$33,6,0))</f>
      </c>
      <c r="J40" s="18"/>
      <c r="K40" s="23" t="s">
        <v>116</v>
      </c>
      <c r="L40" s="15"/>
      <c r="M40" s="13" t="s">
        <v>28</v>
      </c>
      <c r="N40" s="14">
        <f>IF(L40="","",VLOOKUP(L40,'男子'!A$4:U$33,3,0))</f>
      </c>
      <c r="O40" s="10" t="s">
        <v>0</v>
      </c>
      <c r="P40" s="10">
        <f>IF(L40="","",VLOOKUP(L40,'男子'!A$4:U$33,4,0))</f>
      </c>
      <c r="Q40" s="12" t="s">
        <v>1</v>
      </c>
      <c r="R40" s="13" t="s">
        <v>30</v>
      </c>
      <c r="S40" s="9">
        <f>IF(L40="","",VLOOKUP(L40,'男子'!A$4:U$33,6,0))</f>
      </c>
      <c r="T40" s="18"/>
      <c r="U40" s="23" t="s">
        <v>116</v>
      </c>
      <c r="V40" s="132"/>
      <c r="W40" s="13" t="s">
        <v>28</v>
      </c>
      <c r="X40" s="14">
        <f>IF(V40="","",VLOOKUP(V40,'男子'!A$4:Y$33,3,0))</f>
      </c>
      <c r="Y40" s="10" t="s">
        <v>0</v>
      </c>
      <c r="Z40" s="10">
        <f>IF(V40="","",VLOOKUP(V40,'男子'!A$4:Y$33,4,0))</f>
      </c>
      <c r="AA40" s="12" t="s">
        <v>1</v>
      </c>
      <c r="AB40" s="13" t="s">
        <v>30</v>
      </c>
      <c r="AC40" s="11">
        <f>IF(V40="","",VLOOKUP(V40,'男子'!A$4:Y$33,6,0))</f>
      </c>
      <c r="AD40" s="134"/>
      <c r="AE40" s="23" t="s">
        <v>116</v>
      </c>
      <c r="AF40" s="15"/>
      <c r="AG40" s="13" t="s">
        <v>28</v>
      </c>
      <c r="AH40" s="14">
        <f>IF(AF40="","",VLOOKUP(AF40,'男子'!A$4:Y$33,3,0))</f>
      </c>
      <c r="AI40" s="10" t="s">
        <v>0</v>
      </c>
      <c r="AJ40" s="10">
        <f>IF(AF40="","",VLOOKUP(AF40,'男子'!A$4:Y$33,4,0))</f>
      </c>
      <c r="AK40" s="12" t="s">
        <v>1</v>
      </c>
      <c r="AL40" s="13" t="s">
        <v>30</v>
      </c>
      <c r="AM40" s="9">
        <f>IF(AF40="","",VLOOKUP(AF40,'男子'!A$4:Y$33,6,0))</f>
      </c>
    </row>
    <row r="41" spans="1:39" ht="18" thickBot="1">
      <c r="A41" s="13" t="s">
        <v>25</v>
      </c>
      <c r="B41" s="220">
        <f>IF(B40="","",VLOOKUP(B40,'男子'!A$4:U$33,19,0))</f>
      </c>
      <c r="C41" s="220"/>
      <c r="D41" s="220"/>
      <c r="E41" s="220"/>
      <c r="F41" s="220"/>
      <c r="G41" s="220"/>
      <c r="H41" s="220"/>
      <c r="I41" s="220"/>
      <c r="J41" s="17"/>
      <c r="K41" s="13" t="s">
        <v>25</v>
      </c>
      <c r="L41" s="220">
        <f>IF(L40="","",VLOOKUP(L40,'男子'!A$4:U$33,21,0))</f>
      </c>
      <c r="M41" s="220"/>
      <c r="N41" s="220"/>
      <c r="O41" s="220"/>
      <c r="P41" s="220"/>
      <c r="Q41" s="220"/>
      <c r="R41" s="220"/>
      <c r="S41" s="220"/>
      <c r="T41" s="17"/>
      <c r="U41" s="13" t="s">
        <v>25</v>
      </c>
      <c r="V41" s="224">
        <f>IF(V40="","",VLOOKUP(V40,'男子'!A$4:Y$33,23,0))</f>
      </c>
      <c r="W41" s="225"/>
      <c r="X41" s="225"/>
      <c r="Y41" s="225"/>
      <c r="Z41" s="225"/>
      <c r="AA41" s="225"/>
      <c r="AB41" s="225"/>
      <c r="AC41" s="225"/>
      <c r="AD41" s="133"/>
      <c r="AE41" s="13" t="s">
        <v>25</v>
      </c>
      <c r="AF41" s="225">
        <f>IF(AF40="","",VLOOKUP(AF40,'男子'!A$4:Y$33,25,0))</f>
      </c>
      <c r="AG41" s="225"/>
      <c r="AH41" s="225"/>
      <c r="AI41" s="225"/>
      <c r="AJ41" s="225"/>
      <c r="AK41" s="225"/>
      <c r="AL41" s="225"/>
      <c r="AM41" s="225"/>
    </row>
    <row r="42" spans="1:39" ht="36.75" customHeight="1" thickBot="1">
      <c r="A42" s="221" t="s">
        <v>34</v>
      </c>
      <c r="B42" s="221"/>
      <c r="C42" s="221"/>
      <c r="D42" s="221"/>
      <c r="E42" s="221"/>
      <c r="F42" s="221"/>
      <c r="G42" s="221"/>
      <c r="H42" s="221"/>
      <c r="I42" s="221"/>
      <c r="J42" s="20"/>
      <c r="K42" s="221" t="s">
        <v>34</v>
      </c>
      <c r="L42" s="221"/>
      <c r="M42" s="221"/>
      <c r="N42" s="221"/>
      <c r="O42" s="221"/>
      <c r="P42" s="221"/>
      <c r="Q42" s="221"/>
      <c r="R42" s="221"/>
      <c r="S42" s="221"/>
      <c r="T42" s="130"/>
      <c r="U42" s="221" t="s">
        <v>34</v>
      </c>
      <c r="V42" s="221"/>
      <c r="W42" s="221"/>
      <c r="X42" s="221"/>
      <c r="Y42" s="221"/>
      <c r="Z42" s="221"/>
      <c r="AA42" s="221"/>
      <c r="AB42" s="221"/>
      <c r="AC42" s="221"/>
      <c r="AE42" s="221" t="s">
        <v>34</v>
      </c>
      <c r="AF42" s="221"/>
      <c r="AG42" s="221"/>
      <c r="AH42" s="221"/>
      <c r="AI42" s="221"/>
      <c r="AJ42" s="221"/>
      <c r="AK42" s="221"/>
      <c r="AL42" s="221"/>
      <c r="AM42" s="221"/>
    </row>
    <row r="43" spans="1:39" ht="18" thickBot="1">
      <c r="A43" s="13" t="s">
        <v>27</v>
      </c>
      <c r="B43" s="218">
        <f>IF(B45="","",VLOOKUP(B45,'男子'!A$4:U$33,2,0))</f>
      </c>
      <c r="C43" s="219"/>
      <c r="D43" s="219"/>
      <c r="E43" s="219"/>
      <c r="F43" s="219"/>
      <c r="G43" s="219" t="s">
        <v>29</v>
      </c>
      <c r="H43" s="219"/>
      <c r="I43" s="222"/>
      <c r="J43" s="17"/>
      <c r="K43" s="13" t="s">
        <v>27</v>
      </c>
      <c r="L43" s="218">
        <f>IF(L45="","",VLOOKUP(L45,'男子'!A$4:U$33,2,0))</f>
      </c>
      <c r="M43" s="219"/>
      <c r="N43" s="219"/>
      <c r="O43" s="219"/>
      <c r="P43" s="219"/>
      <c r="Q43" s="219" t="s">
        <v>29</v>
      </c>
      <c r="R43" s="219"/>
      <c r="S43" s="222"/>
      <c r="T43" s="17"/>
      <c r="U43" s="13" t="s">
        <v>27</v>
      </c>
      <c r="V43" s="219">
        <f>IF(V45="","",VLOOKUP(V45,'男子'!A$4:Y$33,2,0))</f>
      </c>
      <c r="W43" s="219"/>
      <c r="X43" s="219"/>
      <c r="Y43" s="219"/>
      <c r="Z43" s="219"/>
      <c r="AA43" s="219" t="s">
        <v>29</v>
      </c>
      <c r="AB43" s="219"/>
      <c r="AC43" s="222"/>
      <c r="AD43" s="17"/>
      <c r="AE43" s="13" t="s">
        <v>27</v>
      </c>
      <c r="AF43" s="218">
        <f>IF(AF45="","",VLOOKUP(AF45,'男子'!A$4:Y$33,2,0))</f>
      </c>
      <c r="AG43" s="219"/>
      <c r="AH43" s="219"/>
      <c r="AI43" s="219"/>
      <c r="AJ43" s="219"/>
      <c r="AK43" s="219" t="s">
        <v>29</v>
      </c>
      <c r="AL43" s="219"/>
      <c r="AM43" s="222"/>
    </row>
    <row r="44" spans="1:39" ht="18" thickBot="1">
      <c r="A44" s="13" t="s">
        <v>32</v>
      </c>
      <c r="B44" s="218">
        <f>IF(B45="","",VLOOKUP(B45,'男子'!A$4:U$33,18,0))</f>
      </c>
      <c r="C44" s="219"/>
      <c r="D44" s="219"/>
      <c r="E44" s="219"/>
      <c r="F44" s="219"/>
      <c r="G44" s="219"/>
      <c r="H44" s="145" t="s">
        <v>19</v>
      </c>
      <c r="I44" s="143"/>
      <c r="J44" s="17"/>
      <c r="K44" s="13" t="s">
        <v>33</v>
      </c>
      <c r="L44" s="218">
        <f>IF(L45="","",VLOOKUP(L45,'男子'!A$4:U$33,20,0))</f>
      </c>
      <c r="M44" s="219"/>
      <c r="N44" s="219"/>
      <c r="O44" s="219"/>
      <c r="P44" s="219"/>
      <c r="Q44" s="219"/>
      <c r="R44" s="145" t="s">
        <v>19</v>
      </c>
      <c r="S44" s="143"/>
      <c r="T44" s="17"/>
      <c r="U44" s="13" t="s">
        <v>113</v>
      </c>
      <c r="V44" s="218">
        <f>IF(V45="","",VLOOKUP(V45,'男子'!A$4:Y$33,22,0))</f>
      </c>
      <c r="W44" s="219"/>
      <c r="X44" s="219"/>
      <c r="Y44" s="219"/>
      <c r="Z44" s="219"/>
      <c r="AA44" s="219"/>
      <c r="AB44" s="145" t="s">
        <v>19</v>
      </c>
      <c r="AC44" s="143"/>
      <c r="AD44" s="17"/>
      <c r="AE44" s="13" t="s">
        <v>114</v>
      </c>
      <c r="AF44" s="218">
        <f>IF(AF45="","",VLOOKUP(AF45,'男子'!A$4:Y$33,24,0))</f>
      </c>
      <c r="AG44" s="219"/>
      <c r="AH44" s="219"/>
      <c r="AI44" s="219"/>
      <c r="AJ44" s="219"/>
      <c r="AK44" s="219"/>
      <c r="AL44" s="145" t="s">
        <v>19</v>
      </c>
      <c r="AM44" s="143"/>
    </row>
    <row r="45" spans="1:39" ht="18" thickBot="1">
      <c r="A45" s="23" t="s">
        <v>116</v>
      </c>
      <c r="B45" s="15"/>
      <c r="C45" s="13" t="s">
        <v>28</v>
      </c>
      <c r="D45" s="14">
        <f>IF(B45="","",VLOOKUP(B45,'男子'!A$4:U$33,3,0))</f>
      </c>
      <c r="E45" s="10" t="s">
        <v>0</v>
      </c>
      <c r="F45" s="10">
        <f>IF(B45="","",VLOOKUP(B45,'男子'!A$4:U$33,4,0))</f>
      </c>
      <c r="G45" s="12" t="s">
        <v>1</v>
      </c>
      <c r="H45" s="13" t="s">
        <v>30</v>
      </c>
      <c r="I45" s="9">
        <f>IF(B45="","",VLOOKUP(B45,'男子'!A$4:U$33,6,0))</f>
      </c>
      <c r="J45" s="18"/>
      <c r="K45" s="23" t="s">
        <v>116</v>
      </c>
      <c r="L45" s="15"/>
      <c r="M45" s="13" t="s">
        <v>28</v>
      </c>
      <c r="N45" s="14">
        <f>IF(L45="","",VLOOKUP(L45,'男子'!A$4:U$33,3,0))</f>
      </c>
      <c r="O45" s="10" t="s">
        <v>0</v>
      </c>
      <c r="P45" s="10">
        <f>IF(L45="","",VLOOKUP(L45,'男子'!A$4:U$33,4,0))</f>
      </c>
      <c r="Q45" s="12" t="s">
        <v>1</v>
      </c>
      <c r="R45" s="13" t="s">
        <v>30</v>
      </c>
      <c r="S45" s="9">
        <f>IF(L45="","",VLOOKUP(L45,'男子'!A$4:U$33,6,0))</f>
      </c>
      <c r="T45" s="18"/>
      <c r="U45" s="23" t="s">
        <v>116</v>
      </c>
      <c r="V45" s="132"/>
      <c r="W45" s="13" t="s">
        <v>28</v>
      </c>
      <c r="X45" s="14">
        <f>IF(V45="","",VLOOKUP(V45,'男子'!A$4:Y$33,3,0))</f>
      </c>
      <c r="Y45" s="10" t="s">
        <v>0</v>
      </c>
      <c r="Z45" s="10">
        <f>IF(V45="","",VLOOKUP(V45,'男子'!A$4:Y$33,4,0))</f>
      </c>
      <c r="AA45" s="12" t="s">
        <v>1</v>
      </c>
      <c r="AB45" s="13" t="s">
        <v>30</v>
      </c>
      <c r="AC45" s="11">
        <f>IF(V45="","",VLOOKUP(V45,'男子'!A$4:Y$33,6,0))</f>
      </c>
      <c r="AD45" s="134"/>
      <c r="AE45" s="23" t="s">
        <v>116</v>
      </c>
      <c r="AF45" s="15"/>
      <c r="AG45" s="13" t="s">
        <v>28</v>
      </c>
      <c r="AH45" s="14">
        <f>IF(AF45="","",VLOOKUP(AF45,'男子'!A$4:Y$33,3,0))</f>
      </c>
      <c r="AI45" s="10" t="s">
        <v>0</v>
      </c>
      <c r="AJ45" s="10">
        <f>IF(AF45="","",VLOOKUP(AF45,'男子'!A$4:Y$33,4,0))</f>
      </c>
      <c r="AK45" s="12" t="s">
        <v>1</v>
      </c>
      <c r="AL45" s="13" t="s">
        <v>30</v>
      </c>
      <c r="AM45" s="9">
        <f>IF(AF45="","",VLOOKUP(AF45,'男子'!A$4:Y$33,6,0))</f>
      </c>
    </row>
    <row r="46" spans="1:39" ht="18" thickBot="1">
      <c r="A46" s="13" t="s">
        <v>25</v>
      </c>
      <c r="B46" s="220">
        <f>IF(B45="","",VLOOKUP(B45,'男子'!A$4:U$33,19,0))</f>
      </c>
      <c r="C46" s="220"/>
      <c r="D46" s="220"/>
      <c r="E46" s="220"/>
      <c r="F46" s="220"/>
      <c r="G46" s="220"/>
      <c r="H46" s="220"/>
      <c r="I46" s="220"/>
      <c r="J46" s="17"/>
      <c r="K46" s="13" t="s">
        <v>25</v>
      </c>
      <c r="L46" s="220">
        <f>IF(L45="","",VLOOKUP(L45,'男子'!A$4:U$33,21,0))</f>
      </c>
      <c r="M46" s="220"/>
      <c r="N46" s="220"/>
      <c r="O46" s="220"/>
      <c r="P46" s="220"/>
      <c r="Q46" s="220"/>
      <c r="R46" s="220"/>
      <c r="S46" s="220"/>
      <c r="T46" s="17"/>
      <c r="U46" s="13" t="s">
        <v>25</v>
      </c>
      <c r="V46" s="224">
        <f>IF(V45="","",VLOOKUP(V45,'男子'!A$4:Y$33,23,0))</f>
      </c>
      <c r="W46" s="225"/>
      <c r="X46" s="225"/>
      <c r="Y46" s="225"/>
      <c r="Z46" s="225"/>
      <c r="AA46" s="225"/>
      <c r="AB46" s="225"/>
      <c r="AC46" s="225"/>
      <c r="AD46" s="133"/>
      <c r="AE46" s="13" t="s">
        <v>25</v>
      </c>
      <c r="AF46" s="225">
        <f>IF(AF45="","",VLOOKUP(AF45,'男子'!A$4:Y$33,25,0))</f>
      </c>
      <c r="AG46" s="225"/>
      <c r="AH46" s="225"/>
      <c r="AI46" s="225"/>
      <c r="AJ46" s="225"/>
      <c r="AK46" s="225"/>
      <c r="AL46" s="225"/>
      <c r="AM46" s="225"/>
    </row>
    <row r="47" spans="1:39" ht="36.75" customHeight="1" thickBot="1">
      <c r="A47" s="221" t="s">
        <v>34</v>
      </c>
      <c r="B47" s="221"/>
      <c r="C47" s="221"/>
      <c r="D47" s="221"/>
      <c r="E47" s="221"/>
      <c r="F47" s="221"/>
      <c r="G47" s="221"/>
      <c r="H47" s="221"/>
      <c r="I47" s="221"/>
      <c r="J47" s="20"/>
      <c r="K47" s="221" t="s">
        <v>34</v>
      </c>
      <c r="L47" s="221"/>
      <c r="M47" s="221"/>
      <c r="N47" s="221"/>
      <c r="O47" s="221"/>
      <c r="P47" s="221"/>
      <c r="Q47" s="221"/>
      <c r="R47" s="221"/>
      <c r="S47" s="221"/>
      <c r="T47" s="130"/>
      <c r="U47" s="221" t="s">
        <v>34</v>
      </c>
      <c r="V47" s="221"/>
      <c r="W47" s="221"/>
      <c r="X47" s="221"/>
      <c r="Y47" s="221"/>
      <c r="Z47" s="221"/>
      <c r="AA47" s="221"/>
      <c r="AB47" s="221"/>
      <c r="AC47" s="221"/>
      <c r="AE47" s="221" t="s">
        <v>34</v>
      </c>
      <c r="AF47" s="221"/>
      <c r="AG47" s="221"/>
      <c r="AH47" s="221"/>
      <c r="AI47" s="221"/>
      <c r="AJ47" s="221"/>
      <c r="AK47" s="221"/>
      <c r="AL47" s="221"/>
      <c r="AM47" s="221"/>
    </row>
    <row r="48" spans="1:39" ht="18" thickBot="1">
      <c r="A48" s="13" t="s">
        <v>27</v>
      </c>
      <c r="B48" s="218">
        <f>IF(B50="","",VLOOKUP(B50,'男子'!A$4:U$33,2,0))</f>
      </c>
      <c r="C48" s="219"/>
      <c r="D48" s="219"/>
      <c r="E48" s="219"/>
      <c r="F48" s="219"/>
      <c r="G48" s="219" t="s">
        <v>29</v>
      </c>
      <c r="H48" s="219"/>
      <c r="I48" s="222"/>
      <c r="J48" s="17"/>
      <c r="K48" s="13" t="s">
        <v>27</v>
      </c>
      <c r="L48" s="218">
        <f>IF(L50="","",VLOOKUP(L50,'男子'!A$4:U$33,2,0))</f>
      </c>
      <c r="M48" s="219"/>
      <c r="N48" s="219"/>
      <c r="O48" s="219"/>
      <c r="P48" s="219"/>
      <c r="Q48" s="219" t="s">
        <v>29</v>
      </c>
      <c r="R48" s="219"/>
      <c r="S48" s="222"/>
      <c r="T48" s="17"/>
      <c r="U48" s="13" t="s">
        <v>27</v>
      </c>
      <c r="V48" s="219">
        <f>IF(V50="","",VLOOKUP(V50,'男子'!A$4:Y$33,2,0))</f>
      </c>
      <c r="W48" s="219"/>
      <c r="X48" s="219"/>
      <c r="Y48" s="219"/>
      <c r="Z48" s="219"/>
      <c r="AA48" s="219" t="s">
        <v>29</v>
      </c>
      <c r="AB48" s="219"/>
      <c r="AC48" s="222"/>
      <c r="AD48" s="17"/>
      <c r="AE48" s="13" t="s">
        <v>27</v>
      </c>
      <c r="AF48" s="218">
        <f>IF(AF50="","",VLOOKUP(AF50,'男子'!A$4:Y$33,2,0))</f>
      </c>
      <c r="AG48" s="219"/>
      <c r="AH48" s="219"/>
      <c r="AI48" s="219"/>
      <c r="AJ48" s="219"/>
      <c r="AK48" s="219" t="s">
        <v>29</v>
      </c>
      <c r="AL48" s="219"/>
      <c r="AM48" s="222"/>
    </row>
    <row r="49" spans="1:39" ht="18" thickBot="1">
      <c r="A49" s="13" t="s">
        <v>32</v>
      </c>
      <c r="B49" s="218">
        <f>IF(B50="","",VLOOKUP(B50,'男子'!A$4:U$33,18,0))</f>
      </c>
      <c r="C49" s="219"/>
      <c r="D49" s="219"/>
      <c r="E49" s="219"/>
      <c r="F49" s="219"/>
      <c r="G49" s="219"/>
      <c r="H49" s="145" t="s">
        <v>19</v>
      </c>
      <c r="I49" s="143"/>
      <c r="J49" s="17"/>
      <c r="K49" s="13" t="s">
        <v>33</v>
      </c>
      <c r="L49" s="218">
        <f>IF(L50="","",VLOOKUP(L50,'男子'!A$4:U$33,20,0))</f>
      </c>
      <c r="M49" s="219"/>
      <c r="N49" s="219"/>
      <c r="O49" s="219"/>
      <c r="P49" s="219"/>
      <c r="Q49" s="219"/>
      <c r="R49" s="145" t="s">
        <v>19</v>
      </c>
      <c r="S49" s="143"/>
      <c r="T49" s="17"/>
      <c r="U49" s="13" t="s">
        <v>113</v>
      </c>
      <c r="V49" s="218">
        <f>IF(V50="","",VLOOKUP(V50,'男子'!A$4:Y$33,22,0))</f>
      </c>
      <c r="W49" s="219"/>
      <c r="X49" s="219"/>
      <c r="Y49" s="219"/>
      <c r="Z49" s="219"/>
      <c r="AA49" s="219"/>
      <c r="AB49" s="145" t="s">
        <v>19</v>
      </c>
      <c r="AC49" s="143"/>
      <c r="AD49" s="17"/>
      <c r="AE49" s="13" t="s">
        <v>114</v>
      </c>
      <c r="AF49" s="218">
        <f>IF(AF50="","",VLOOKUP(AF50,'男子'!A$4:Y$33,24,0))</f>
      </c>
      <c r="AG49" s="219"/>
      <c r="AH49" s="219"/>
      <c r="AI49" s="219"/>
      <c r="AJ49" s="219"/>
      <c r="AK49" s="219"/>
      <c r="AL49" s="145" t="s">
        <v>19</v>
      </c>
      <c r="AM49" s="143"/>
    </row>
    <row r="50" spans="1:39" ht="18" thickBot="1">
      <c r="A50" s="23" t="s">
        <v>116</v>
      </c>
      <c r="B50" s="15"/>
      <c r="C50" s="13" t="s">
        <v>28</v>
      </c>
      <c r="D50" s="14">
        <f>IF(B50="","",VLOOKUP(B50,'男子'!A$4:U$33,3,0))</f>
      </c>
      <c r="E50" s="10" t="s">
        <v>0</v>
      </c>
      <c r="F50" s="10">
        <f>IF(B50="","",VLOOKUP(B50,'男子'!A$4:U$33,4,0))</f>
      </c>
      <c r="G50" s="12" t="s">
        <v>1</v>
      </c>
      <c r="H50" s="13" t="s">
        <v>30</v>
      </c>
      <c r="I50" s="9">
        <f>IF(B50="","",VLOOKUP(B50,'男子'!A$4:U$33,6,0))</f>
      </c>
      <c r="J50" s="18"/>
      <c r="K50" s="23" t="s">
        <v>116</v>
      </c>
      <c r="L50" s="15"/>
      <c r="M50" s="13" t="s">
        <v>28</v>
      </c>
      <c r="N50" s="14">
        <f>IF(L50="","",VLOOKUP(L50,'男子'!A$4:U$33,3,0))</f>
      </c>
      <c r="O50" s="10" t="s">
        <v>0</v>
      </c>
      <c r="P50" s="10">
        <f>IF(L50="","",VLOOKUP(L50,'男子'!A$4:U$33,4,0))</f>
      </c>
      <c r="Q50" s="12" t="s">
        <v>1</v>
      </c>
      <c r="R50" s="13" t="s">
        <v>30</v>
      </c>
      <c r="S50" s="9">
        <f>IF(L50="","",VLOOKUP(L50,'男子'!A$4:U$33,6,0))</f>
      </c>
      <c r="T50" s="18"/>
      <c r="U50" s="23" t="s">
        <v>116</v>
      </c>
      <c r="V50" s="132"/>
      <c r="W50" s="13" t="s">
        <v>28</v>
      </c>
      <c r="X50" s="14">
        <f>IF(V50="","",VLOOKUP(V50,'男子'!A$4:Y$33,3,0))</f>
      </c>
      <c r="Y50" s="10" t="s">
        <v>0</v>
      </c>
      <c r="Z50" s="10">
        <f>IF(V50="","",VLOOKUP(V50,'男子'!A$4:Y$33,4,0))</f>
      </c>
      <c r="AA50" s="12" t="s">
        <v>1</v>
      </c>
      <c r="AB50" s="13" t="s">
        <v>30</v>
      </c>
      <c r="AC50" s="11">
        <f>IF(V50="","",VLOOKUP(V50,'男子'!A$4:Y$33,6,0))</f>
      </c>
      <c r="AD50" s="134"/>
      <c r="AE50" s="23" t="s">
        <v>116</v>
      </c>
      <c r="AF50" s="15"/>
      <c r="AG50" s="13" t="s">
        <v>28</v>
      </c>
      <c r="AH50" s="14">
        <f>IF(AF50="","",VLOOKUP(AF50,'男子'!A$4:Y$33,3,0))</f>
      </c>
      <c r="AI50" s="10" t="s">
        <v>0</v>
      </c>
      <c r="AJ50" s="10">
        <f>IF(AF50="","",VLOOKUP(AF50,'男子'!A$4:Y$33,4,0))</f>
      </c>
      <c r="AK50" s="12" t="s">
        <v>1</v>
      </c>
      <c r="AL50" s="13" t="s">
        <v>30</v>
      </c>
      <c r="AM50" s="9">
        <f>IF(AF50="","",VLOOKUP(AF50,'男子'!A$4:Y$33,6,0))</f>
      </c>
    </row>
    <row r="51" spans="1:39" ht="18" thickBot="1">
      <c r="A51" s="13" t="s">
        <v>25</v>
      </c>
      <c r="B51" s="220">
        <f>IF(B50="","",VLOOKUP(B50,'男子'!A$4:U$33,19,0))</f>
      </c>
      <c r="C51" s="220"/>
      <c r="D51" s="220"/>
      <c r="E51" s="220"/>
      <c r="F51" s="220"/>
      <c r="G51" s="220"/>
      <c r="H51" s="220"/>
      <c r="I51" s="220"/>
      <c r="J51" s="17"/>
      <c r="K51" s="13" t="s">
        <v>25</v>
      </c>
      <c r="L51" s="220">
        <f>IF(L50="","",VLOOKUP(L50,'男子'!A$4:U$33,21,0))</f>
      </c>
      <c r="M51" s="220"/>
      <c r="N51" s="220"/>
      <c r="O51" s="220"/>
      <c r="P51" s="220"/>
      <c r="Q51" s="220"/>
      <c r="R51" s="220"/>
      <c r="S51" s="220"/>
      <c r="T51" s="17"/>
      <c r="U51" s="13" t="s">
        <v>25</v>
      </c>
      <c r="V51" s="224">
        <f>IF(V50="","",VLOOKUP(V50,'男子'!A$4:Y$33,23,0))</f>
      </c>
      <c r="W51" s="225"/>
      <c r="X51" s="225"/>
      <c r="Y51" s="225"/>
      <c r="Z51" s="225"/>
      <c r="AA51" s="225"/>
      <c r="AB51" s="225"/>
      <c r="AC51" s="225"/>
      <c r="AD51" s="133"/>
      <c r="AE51" s="13" t="s">
        <v>25</v>
      </c>
      <c r="AF51" s="225">
        <f>IF(AF50="","",VLOOKUP(AF50,'男子'!A$4:Y$33,25,0))</f>
      </c>
      <c r="AG51" s="225"/>
      <c r="AH51" s="225"/>
      <c r="AI51" s="225"/>
      <c r="AJ51" s="225"/>
      <c r="AK51" s="225"/>
      <c r="AL51" s="225"/>
      <c r="AM51" s="225"/>
    </row>
    <row r="52" spans="1:39" ht="36" customHeight="1" thickBot="1">
      <c r="A52" s="221" t="s">
        <v>34</v>
      </c>
      <c r="B52" s="221"/>
      <c r="C52" s="221"/>
      <c r="D52" s="221"/>
      <c r="E52" s="221"/>
      <c r="F52" s="221"/>
      <c r="G52" s="221"/>
      <c r="H52" s="221"/>
      <c r="I52" s="221"/>
      <c r="J52" s="20"/>
      <c r="K52" s="221" t="s">
        <v>34</v>
      </c>
      <c r="L52" s="221"/>
      <c r="M52" s="221"/>
      <c r="N52" s="221"/>
      <c r="O52" s="221"/>
      <c r="P52" s="221"/>
      <c r="Q52" s="221"/>
      <c r="R52" s="221"/>
      <c r="S52" s="221"/>
      <c r="T52" s="130"/>
      <c r="U52" s="221" t="s">
        <v>34</v>
      </c>
      <c r="V52" s="221"/>
      <c r="W52" s="221"/>
      <c r="X52" s="221"/>
      <c r="Y52" s="221"/>
      <c r="Z52" s="221"/>
      <c r="AA52" s="221"/>
      <c r="AB52" s="221"/>
      <c r="AC52" s="221"/>
      <c r="AE52" s="221" t="s">
        <v>34</v>
      </c>
      <c r="AF52" s="221"/>
      <c r="AG52" s="221"/>
      <c r="AH52" s="221"/>
      <c r="AI52" s="221"/>
      <c r="AJ52" s="221"/>
      <c r="AK52" s="221"/>
      <c r="AL52" s="221"/>
      <c r="AM52" s="221"/>
    </row>
    <row r="53" spans="1:39" ht="18" thickBot="1">
      <c r="A53" s="13" t="s">
        <v>27</v>
      </c>
      <c r="B53" s="218">
        <f>IF(B55="","",VLOOKUP(B55,'男子'!A$4:U$33,2,0))</f>
      </c>
      <c r="C53" s="219"/>
      <c r="D53" s="219"/>
      <c r="E53" s="219"/>
      <c r="F53" s="219"/>
      <c r="G53" s="219" t="s">
        <v>29</v>
      </c>
      <c r="H53" s="219"/>
      <c r="I53" s="222"/>
      <c r="J53" s="17"/>
      <c r="K53" s="13" t="s">
        <v>27</v>
      </c>
      <c r="L53" s="218">
        <f>IF(L55="","",VLOOKUP(L55,'男子'!A$4:U$33,2,0))</f>
      </c>
      <c r="M53" s="219"/>
      <c r="N53" s="219"/>
      <c r="O53" s="219"/>
      <c r="P53" s="219"/>
      <c r="Q53" s="219" t="s">
        <v>29</v>
      </c>
      <c r="R53" s="219"/>
      <c r="S53" s="222"/>
      <c r="T53" s="17"/>
      <c r="U53" s="13" t="s">
        <v>27</v>
      </c>
      <c r="V53" s="219">
        <f>IF(V55="","",VLOOKUP(V55,'男子'!A$4:Y$33,2,0))</f>
      </c>
      <c r="W53" s="219"/>
      <c r="X53" s="219"/>
      <c r="Y53" s="219"/>
      <c r="Z53" s="219"/>
      <c r="AA53" s="219" t="s">
        <v>29</v>
      </c>
      <c r="AB53" s="219"/>
      <c r="AC53" s="222"/>
      <c r="AD53" s="17"/>
      <c r="AE53" s="13" t="s">
        <v>27</v>
      </c>
      <c r="AF53" s="218">
        <f>IF(AF55="","",VLOOKUP(AF55,'男子'!A$4:Y$33,2,0))</f>
      </c>
      <c r="AG53" s="219"/>
      <c r="AH53" s="219"/>
      <c r="AI53" s="219"/>
      <c r="AJ53" s="219"/>
      <c r="AK53" s="219" t="s">
        <v>29</v>
      </c>
      <c r="AL53" s="219"/>
      <c r="AM53" s="222"/>
    </row>
    <row r="54" spans="1:39" ht="18" thickBot="1">
      <c r="A54" s="13" t="s">
        <v>32</v>
      </c>
      <c r="B54" s="218">
        <f>IF(B55="","",VLOOKUP(B55,'男子'!A$4:U$33,18,0))</f>
      </c>
      <c r="C54" s="219"/>
      <c r="D54" s="219"/>
      <c r="E54" s="219"/>
      <c r="F54" s="219"/>
      <c r="G54" s="219"/>
      <c r="H54" s="145" t="s">
        <v>19</v>
      </c>
      <c r="I54" s="143"/>
      <c r="J54" s="17"/>
      <c r="K54" s="13" t="s">
        <v>33</v>
      </c>
      <c r="L54" s="218">
        <f>IF(L55="","",VLOOKUP(L55,'男子'!A$4:U$33,20,0))</f>
      </c>
      <c r="M54" s="219"/>
      <c r="N54" s="219"/>
      <c r="O54" s="219"/>
      <c r="P54" s="219"/>
      <c r="Q54" s="219"/>
      <c r="R54" s="145" t="s">
        <v>19</v>
      </c>
      <c r="S54" s="143"/>
      <c r="T54" s="17"/>
      <c r="U54" s="13" t="s">
        <v>113</v>
      </c>
      <c r="V54" s="218">
        <f>IF(V55="","",VLOOKUP(V55,'男子'!A$4:Y$33,22,0))</f>
      </c>
      <c r="W54" s="219"/>
      <c r="X54" s="219"/>
      <c r="Y54" s="219"/>
      <c r="Z54" s="219"/>
      <c r="AA54" s="219"/>
      <c r="AB54" s="145" t="s">
        <v>19</v>
      </c>
      <c r="AC54" s="143"/>
      <c r="AD54" s="17"/>
      <c r="AE54" s="13" t="s">
        <v>114</v>
      </c>
      <c r="AF54" s="218">
        <f>IF(AF55="","",VLOOKUP(AF55,'男子'!A$4:Y$33,24,0))</f>
      </c>
      <c r="AG54" s="219"/>
      <c r="AH54" s="219"/>
      <c r="AI54" s="219"/>
      <c r="AJ54" s="219"/>
      <c r="AK54" s="219"/>
      <c r="AL54" s="145" t="s">
        <v>19</v>
      </c>
      <c r="AM54" s="143"/>
    </row>
    <row r="55" spans="1:39" ht="18" thickBot="1">
      <c r="A55" s="23" t="s">
        <v>116</v>
      </c>
      <c r="B55" s="15"/>
      <c r="C55" s="13" t="s">
        <v>28</v>
      </c>
      <c r="D55" s="14">
        <f>IF(B55="","",VLOOKUP(B55,'男子'!A$4:U$33,3,0))</f>
      </c>
      <c r="E55" s="10" t="s">
        <v>0</v>
      </c>
      <c r="F55" s="10">
        <f>IF(B55="","",VLOOKUP(B55,'男子'!A$4:U$33,4,0))</f>
      </c>
      <c r="G55" s="12" t="s">
        <v>1</v>
      </c>
      <c r="H55" s="13" t="s">
        <v>30</v>
      </c>
      <c r="I55" s="9">
        <f>IF(B55="","",VLOOKUP(B55,'男子'!A$4:U$33,6,0))</f>
      </c>
      <c r="J55" s="18"/>
      <c r="K55" s="23" t="s">
        <v>116</v>
      </c>
      <c r="L55" s="15"/>
      <c r="M55" s="13" t="s">
        <v>28</v>
      </c>
      <c r="N55" s="14">
        <f>IF(L55="","",VLOOKUP(L55,'男子'!A$4:U$33,3,0))</f>
      </c>
      <c r="O55" s="10" t="s">
        <v>0</v>
      </c>
      <c r="P55" s="10">
        <f>IF(L55="","",VLOOKUP(L55,'男子'!A$4:U$33,4,0))</f>
      </c>
      <c r="Q55" s="12" t="s">
        <v>1</v>
      </c>
      <c r="R55" s="13" t="s">
        <v>30</v>
      </c>
      <c r="S55" s="9">
        <f>IF(L55="","",VLOOKUP(L55,'男子'!A$4:U$33,6,0))</f>
      </c>
      <c r="T55" s="18"/>
      <c r="U55" s="23" t="s">
        <v>116</v>
      </c>
      <c r="V55" s="132"/>
      <c r="W55" s="13" t="s">
        <v>28</v>
      </c>
      <c r="X55" s="14">
        <f>IF(V55="","",VLOOKUP(V55,'男子'!A$4:Y$33,3,0))</f>
      </c>
      <c r="Y55" s="10" t="s">
        <v>0</v>
      </c>
      <c r="Z55" s="10">
        <f>IF(V55="","",VLOOKUP(V55,'男子'!A$4:Y$33,4,0))</f>
      </c>
      <c r="AA55" s="12" t="s">
        <v>1</v>
      </c>
      <c r="AB55" s="13" t="s">
        <v>30</v>
      </c>
      <c r="AC55" s="11">
        <f>IF(V55="","",VLOOKUP(V55,'男子'!A$4:Y$33,6,0))</f>
      </c>
      <c r="AD55" s="134"/>
      <c r="AE55" s="23" t="s">
        <v>116</v>
      </c>
      <c r="AF55" s="15"/>
      <c r="AG55" s="13" t="s">
        <v>28</v>
      </c>
      <c r="AH55" s="14">
        <f>IF(AF55="","",VLOOKUP(AF55,'男子'!A$4:Y$33,3,0))</f>
      </c>
      <c r="AI55" s="10" t="s">
        <v>0</v>
      </c>
      <c r="AJ55" s="10">
        <f>IF(AF55="","",VLOOKUP(AF55,'男子'!A$4:Y$33,4,0))</f>
      </c>
      <c r="AK55" s="12" t="s">
        <v>1</v>
      </c>
      <c r="AL55" s="13" t="s">
        <v>30</v>
      </c>
      <c r="AM55" s="9">
        <f>IF(AF55="","",VLOOKUP(AF55,'男子'!A$4:Y$33,6,0))</f>
      </c>
    </row>
    <row r="56" spans="1:39" ht="18" thickBot="1">
      <c r="A56" s="13" t="s">
        <v>25</v>
      </c>
      <c r="B56" s="220">
        <f>IF(B55="","",VLOOKUP(B55,'男子'!A$4:U$33,19,0))</f>
      </c>
      <c r="C56" s="220"/>
      <c r="D56" s="220"/>
      <c r="E56" s="220"/>
      <c r="F56" s="220"/>
      <c r="G56" s="220"/>
      <c r="H56" s="220"/>
      <c r="I56" s="220"/>
      <c r="J56" s="17"/>
      <c r="K56" s="13" t="s">
        <v>25</v>
      </c>
      <c r="L56" s="220">
        <f>IF(L55="","",VLOOKUP(L55,'男子'!A$4:U$33,21,0))</f>
      </c>
      <c r="M56" s="220"/>
      <c r="N56" s="220"/>
      <c r="O56" s="220"/>
      <c r="P56" s="220"/>
      <c r="Q56" s="220"/>
      <c r="R56" s="220"/>
      <c r="S56" s="220"/>
      <c r="T56" s="17"/>
      <c r="U56" s="13" t="s">
        <v>25</v>
      </c>
      <c r="V56" s="224">
        <f>IF(V55="","",VLOOKUP(V55,'男子'!A$4:Y$33,23,0))</f>
      </c>
      <c r="W56" s="225"/>
      <c r="X56" s="225"/>
      <c r="Y56" s="225"/>
      <c r="Z56" s="225"/>
      <c r="AA56" s="225"/>
      <c r="AB56" s="225"/>
      <c r="AC56" s="225"/>
      <c r="AD56" s="133"/>
      <c r="AE56" s="13" t="s">
        <v>25</v>
      </c>
      <c r="AF56" s="225">
        <f>IF(AF55="","",VLOOKUP(AF55,'男子'!A$4:Y$33,25,0))</f>
      </c>
      <c r="AG56" s="225"/>
      <c r="AH56" s="225"/>
      <c r="AI56" s="225"/>
      <c r="AJ56" s="225"/>
      <c r="AK56" s="225"/>
      <c r="AL56" s="225"/>
      <c r="AM56" s="225"/>
    </row>
    <row r="57" spans="1:39" ht="36.75" customHeight="1" thickBot="1">
      <c r="A57" s="221" t="s">
        <v>34</v>
      </c>
      <c r="B57" s="221"/>
      <c r="C57" s="221"/>
      <c r="D57" s="221"/>
      <c r="E57" s="221"/>
      <c r="F57" s="221"/>
      <c r="G57" s="221"/>
      <c r="H57" s="221"/>
      <c r="I57" s="221"/>
      <c r="J57" s="20"/>
      <c r="K57" s="221" t="s">
        <v>34</v>
      </c>
      <c r="L57" s="221"/>
      <c r="M57" s="221"/>
      <c r="N57" s="221"/>
      <c r="O57" s="221"/>
      <c r="P57" s="221"/>
      <c r="Q57" s="221"/>
      <c r="R57" s="221"/>
      <c r="S57" s="221"/>
      <c r="T57" s="130"/>
      <c r="U57" s="221" t="s">
        <v>34</v>
      </c>
      <c r="V57" s="221"/>
      <c r="W57" s="221"/>
      <c r="X57" s="221"/>
      <c r="Y57" s="221"/>
      <c r="Z57" s="221"/>
      <c r="AA57" s="221"/>
      <c r="AB57" s="221"/>
      <c r="AC57" s="221"/>
      <c r="AE57" s="221" t="s">
        <v>34</v>
      </c>
      <c r="AF57" s="221"/>
      <c r="AG57" s="221"/>
      <c r="AH57" s="221"/>
      <c r="AI57" s="221"/>
      <c r="AJ57" s="221"/>
      <c r="AK57" s="221"/>
      <c r="AL57" s="221"/>
      <c r="AM57" s="221"/>
    </row>
    <row r="58" spans="1:39" ht="18" thickBot="1">
      <c r="A58" s="13" t="s">
        <v>27</v>
      </c>
      <c r="B58" s="218">
        <f>IF(B60="","",VLOOKUP(B60,'男子'!A$4:U$33,2,0))</f>
      </c>
      <c r="C58" s="219"/>
      <c r="D58" s="219"/>
      <c r="E58" s="219"/>
      <c r="F58" s="219"/>
      <c r="G58" s="219" t="s">
        <v>29</v>
      </c>
      <c r="H58" s="219"/>
      <c r="I58" s="222"/>
      <c r="J58" s="17"/>
      <c r="K58" s="13" t="s">
        <v>27</v>
      </c>
      <c r="L58" s="218">
        <f>IF(L60="","",VLOOKUP(L60,'男子'!A$4:U$33,2,0))</f>
      </c>
      <c r="M58" s="219"/>
      <c r="N58" s="219"/>
      <c r="O58" s="219"/>
      <c r="P58" s="219"/>
      <c r="Q58" s="219" t="s">
        <v>29</v>
      </c>
      <c r="R58" s="219"/>
      <c r="S58" s="222"/>
      <c r="T58" s="17"/>
      <c r="U58" s="13" t="s">
        <v>27</v>
      </c>
      <c r="V58" s="219">
        <f>IF(V60="","",VLOOKUP(V60,'男子'!A$4:Y$33,2,0))</f>
      </c>
      <c r="W58" s="219"/>
      <c r="X58" s="219"/>
      <c r="Y58" s="219"/>
      <c r="Z58" s="219"/>
      <c r="AA58" s="219" t="s">
        <v>29</v>
      </c>
      <c r="AB58" s="219"/>
      <c r="AC58" s="222"/>
      <c r="AD58" s="17"/>
      <c r="AE58" s="13" t="s">
        <v>27</v>
      </c>
      <c r="AF58" s="218">
        <f>IF(AF60="","",VLOOKUP(AF60,'男子'!A$4:Y$33,2,0))</f>
      </c>
      <c r="AG58" s="219"/>
      <c r="AH58" s="219"/>
      <c r="AI58" s="219"/>
      <c r="AJ58" s="219"/>
      <c r="AK58" s="219" t="s">
        <v>29</v>
      </c>
      <c r="AL58" s="219"/>
      <c r="AM58" s="222"/>
    </row>
    <row r="59" spans="1:39" ht="18" thickBot="1">
      <c r="A59" s="13" t="s">
        <v>32</v>
      </c>
      <c r="B59" s="218">
        <f>IF(B60="","",VLOOKUP(B60,'男子'!A$4:U$33,18,0))</f>
      </c>
      <c r="C59" s="219"/>
      <c r="D59" s="219"/>
      <c r="E59" s="219"/>
      <c r="F59" s="219"/>
      <c r="G59" s="219"/>
      <c r="H59" s="145" t="s">
        <v>19</v>
      </c>
      <c r="I59" s="143"/>
      <c r="J59" s="17"/>
      <c r="K59" s="13" t="s">
        <v>33</v>
      </c>
      <c r="L59" s="218">
        <f>IF(L60="","",VLOOKUP(L60,'男子'!A$4:U$33,20,0))</f>
      </c>
      <c r="M59" s="219"/>
      <c r="N59" s="219"/>
      <c r="O59" s="219"/>
      <c r="P59" s="219"/>
      <c r="Q59" s="219"/>
      <c r="R59" s="145" t="s">
        <v>19</v>
      </c>
      <c r="S59" s="143"/>
      <c r="T59" s="17"/>
      <c r="U59" s="13" t="s">
        <v>113</v>
      </c>
      <c r="V59" s="218">
        <f>IF(V60="","",VLOOKUP(V60,'男子'!A$4:Y$33,22,0))</f>
      </c>
      <c r="W59" s="219"/>
      <c r="X59" s="219"/>
      <c r="Y59" s="219"/>
      <c r="Z59" s="219"/>
      <c r="AA59" s="219"/>
      <c r="AB59" s="145" t="s">
        <v>19</v>
      </c>
      <c r="AC59" s="143"/>
      <c r="AD59" s="17"/>
      <c r="AE59" s="13" t="s">
        <v>114</v>
      </c>
      <c r="AF59" s="218">
        <f>IF(AF60="","",VLOOKUP(AF60,'男子'!A$4:Y$33,24,0))</f>
      </c>
      <c r="AG59" s="219"/>
      <c r="AH59" s="219"/>
      <c r="AI59" s="219"/>
      <c r="AJ59" s="219"/>
      <c r="AK59" s="219"/>
      <c r="AL59" s="145" t="s">
        <v>19</v>
      </c>
      <c r="AM59" s="143"/>
    </row>
    <row r="60" spans="1:39" ht="18" thickBot="1">
      <c r="A60" s="23" t="s">
        <v>116</v>
      </c>
      <c r="B60" s="15"/>
      <c r="C60" s="13" t="s">
        <v>28</v>
      </c>
      <c r="D60" s="14">
        <f>IF(B60="","",VLOOKUP(B60,'男子'!A$4:U$33,3,0))</f>
      </c>
      <c r="E60" s="10" t="s">
        <v>0</v>
      </c>
      <c r="F60" s="10">
        <f>IF(B60="","",VLOOKUP(B60,'男子'!A$4:U$33,4,0))</f>
      </c>
      <c r="G60" s="12" t="s">
        <v>1</v>
      </c>
      <c r="H60" s="13" t="s">
        <v>30</v>
      </c>
      <c r="I60" s="9">
        <f>IF(B60="","",VLOOKUP(B60,'男子'!A$4:U$33,6,0))</f>
      </c>
      <c r="J60" s="18"/>
      <c r="K60" s="23" t="s">
        <v>116</v>
      </c>
      <c r="L60" s="15"/>
      <c r="M60" s="13" t="s">
        <v>28</v>
      </c>
      <c r="N60" s="14">
        <f>IF(L60="","",VLOOKUP(L60,'男子'!A$4:U$33,3,0))</f>
      </c>
      <c r="O60" s="10" t="s">
        <v>0</v>
      </c>
      <c r="P60" s="10">
        <f>IF(L60="","",VLOOKUP(L60,'男子'!A$4:U$33,4,0))</f>
      </c>
      <c r="Q60" s="12" t="s">
        <v>1</v>
      </c>
      <c r="R60" s="13" t="s">
        <v>30</v>
      </c>
      <c r="S60" s="9">
        <f>IF(L60="","",VLOOKUP(L60,'男子'!A$4:U$33,6,0))</f>
      </c>
      <c r="T60" s="18"/>
      <c r="U60" s="23" t="s">
        <v>116</v>
      </c>
      <c r="V60" s="132"/>
      <c r="W60" s="13" t="s">
        <v>28</v>
      </c>
      <c r="X60" s="14">
        <f>IF(V60="","",VLOOKUP(V60,'男子'!A$4:Y$33,3,0))</f>
      </c>
      <c r="Y60" s="10" t="s">
        <v>0</v>
      </c>
      <c r="Z60" s="10">
        <f>IF(V60="","",VLOOKUP(V60,'男子'!A$4:Y$33,4,0))</f>
      </c>
      <c r="AA60" s="12" t="s">
        <v>1</v>
      </c>
      <c r="AB60" s="13" t="s">
        <v>30</v>
      </c>
      <c r="AC60" s="11">
        <f>IF(V60="","",VLOOKUP(V60,'男子'!A$4:Y$33,6,0))</f>
      </c>
      <c r="AD60" s="134"/>
      <c r="AE60" s="23" t="s">
        <v>116</v>
      </c>
      <c r="AF60" s="15"/>
      <c r="AG60" s="13" t="s">
        <v>28</v>
      </c>
      <c r="AH60" s="14">
        <f>IF(AF60="","",VLOOKUP(AF60,'男子'!A$4:Y$33,3,0))</f>
      </c>
      <c r="AI60" s="10" t="s">
        <v>0</v>
      </c>
      <c r="AJ60" s="10">
        <f>IF(AF60="","",VLOOKUP(AF60,'男子'!A$4:Y$33,4,0))</f>
      </c>
      <c r="AK60" s="12" t="s">
        <v>1</v>
      </c>
      <c r="AL60" s="13" t="s">
        <v>30</v>
      </c>
      <c r="AM60" s="9">
        <f>IF(AF60="","",VLOOKUP(AF60,'男子'!A$4:Y$33,6,0))</f>
      </c>
    </row>
    <row r="61" spans="1:39" ht="18" thickBot="1">
      <c r="A61" s="13" t="s">
        <v>25</v>
      </c>
      <c r="B61" s="220">
        <f>IF(B60="","",VLOOKUP(B60,'男子'!A$4:U$33,19,0))</f>
      </c>
      <c r="C61" s="220"/>
      <c r="D61" s="220"/>
      <c r="E61" s="220"/>
      <c r="F61" s="220"/>
      <c r="G61" s="220"/>
      <c r="H61" s="220"/>
      <c r="I61" s="220"/>
      <c r="J61" s="17"/>
      <c r="K61" s="13" t="s">
        <v>25</v>
      </c>
      <c r="L61" s="220">
        <f>IF(L60="","",VLOOKUP(L60,'男子'!A$4:U$33,21,0))</f>
      </c>
      <c r="M61" s="220"/>
      <c r="N61" s="220"/>
      <c r="O61" s="220"/>
      <c r="P61" s="220"/>
      <c r="Q61" s="220"/>
      <c r="R61" s="220"/>
      <c r="S61" s="220"/>
      <c r="T61" s="17"/>
      <c r="U61" s="13" t="s">
        <v>25</v>
      </c>
      <c r="V61" s="224">
        <f>IF(V60="","",VLOOKUP(V60,'男子'!A$4:Y$33,23,0))</f>
      </c>
      <c r="W61" s="225"/>
      <c r="X61" s="225"/>
      <c r="Y61" s="225"/>
      <c r="Z61" s="225"/>
      <c r="AA61" s="225"/>
      <c r="AB61" s="225"/>
      <c r="AC61" s="225"/>
      <c r="AD61" s="133"/>
      <c r="AE61" s="13" t="s">
        <v>25</v>
      </c>
      <c r="AF61" s="225">
        <f>IF(AF60="","",VLOOKUP(AF60,'男子'!A$4:Y$33,25,0))</f>
      </c>
      <c r="AG61" s="225"/>
      <c r="AH61" s="225"/>
      <c r="AI61" s="225"/>
      <c r="AJ61" s="225"/>
      <c r="AK61" s="225"/>
      <c r="AL61" s="225"/>
      <c r="AM61" s="225"/>
    </row>
    <row r="63" ht="15" thickBot="1"/>
    <row r="64" spans="1:39" ht="18" thickBot="1">
      <c r="A64" s="13" t="s">
        <v>27</v>
      </c>
      <c r="B64" s="218">
        <f>IF(B66="","",VLOOKUP(B66,'男子'!A$4:U$33,2,0))</f>
      </c>
      <c r="C64" s="219"/>
      <c r="D64" s="219"/>
      <c r="E64" s="219"/>
      <c r="F64" s="219"/>
      <c r="G64" s="219" t="s">
        <v>29</v>
      </c>
      <c r="H64" s="219"/>
      <c r="I64" s="222"/>
      <c r="J64" s="17"/>
      <c r="K64" s="13" t="s">
        <v>27</v>
      </c>
      <c r="L64" s="218">
        <f>IF(L66="","",VLOOKUP(L66,'男子'!A$4:U$33,2,0))</f>
      </c>
      <c r="M64" s="219"/>
      <c r="N64" s="219"/>
      <c r="O64" s="219"/>
      <c r="P64" s="219"/>
      <c r="Q64" s="219" t="s">
        <v>29</v>
      </c>
      <c r="R64" s="219"/>
      <c r="S64" s="222"/>
      <c r="T64" s="17"/>
      <c r="U64" s="13" t="s">
        <v>27</v>
      </c>
      <c r="V64" s="219">
        <f>IF(V66="","",VLOOKUP(V66,'男子'!A$4:Y$33,2,0))</f>
      </c>
      <c r="W64" s="219"/>
      <c r="X64" s="219"/>
      <c r="Y64" s="219"/>
      <c r="Z64" s="219"/>
      <c r="AA64" s="219" t="s">
        <v>29</v>
      </c>
      <c r="AB64" s="219"/>
      <c r="AC64" s="222"/>
      <c r="AD64" s="17"/>
      <c r="AE64" s="13" t="s">
        <v>27</v>
      </c>
      <c r="AF64" s="218">
        <f>IF(AF66="","",VLOOKUP(AF66,'男子'!A$4:Y$33,2,0))</f>
      </c>
      <c r="AG64" s="219"/>
      <c r="AH64" s="219"/>
      <c r="AI64" s="219"/>
      <c r="AJ64" s="219"/>
      <c r="AK64" s="219" t="s">
        <v>29</v>
      </c>
      <c r="AL64" s="219"/>
      <c r="AM64" s="222"/>
    </row>
    <row r="65" spans="1:39" ht="18" thickBot="1">
      <c r="A65" s="13" t="s">
        <v>32</v>
      </c>
      <c r="B65" s="218">
        <f>IF(B66="","",VLOOKUP(B66,'男子'!A$4:U$33,18,0))</f>
      </c>
      <c r="C65" s="219"/>
      <c r="D65" s="219"/>
      <c r="E65" s="219"/>
      <c r="F65" s="219"/>
      <c r="G65" s="219"/>
      <c r="H65" s="145" t="s">
        <v>19</v>
      </c>
      <c r="I65" s="143"/>
      <c r="J65" s="17"/>
      <c r="K65" s="13" t="s">
        <v>33</v>
      </c>
      <c r="L65" s="218">
        <f>IF(L66="","",VLOOKUP(L66,'男子'!A$4:U$33,20,0))</f>
      </c>
      <c r="M65" s="219"/>
      <c r="N65" s="219"/>
      <c r="O65" s="219"/>
      <c r="P65" s="219"/>
      <c r="Q65" s="219"/>
      <c r="R65" s="145" t="s">
        <v>19</v>
      </c>
      <c r="S65" s="143"/>
      <c r="T65" s="17"/>
      <c r="U65" s="13" t="s">
        <v>113</v>
      </c>
      <c r="V65" s="218">
        <f>IF(V66="","",VLOOKUP(V66,'男子'!A$4:Y$33,22,0))</f>
      </c>
      <c r="W65" s="219"/>
      <c r="X65" s="219"/>
      <c r="Y65" s="219"/>
      <c r="Z65" s="219"/>
      <c r="AA65" s="219"/>
      <c r="AB65" s="145" t="s">
        <v>19</v>
      </c>
      <c r="AC65" s="143"/>
      <c r="AD65" s="17"/>
      <c r="AE65" s="13" t="s">
        <v>114</v>
      </c>
      <c r="AF65" s="218">
        <f>IF(AF66="","",VLOOKUP(AF66,'男子'!A$4:Y$33,24,0))</f>
      </c>
      <c r="AG65" s="219"/>
      <c r="AH65" s="219"/>
      <c r="AI65" s="219"/>
      <c r="AJ65" s="219"/>
      <c r="AK65" s="219"/>
      <c r="AL65" s="145" t="s">
        <v>19</v>
      </c>
      <c r="AM65" s="143"/>
    </row>
    <row r="66" spans="1:39" ht="18" thickBot="1">
      <c r="A66" s="23" t="s">
        <v>116</v>
      </c>
      <c r="B66" s="15"/>
      <c r="C66" s="13" t="s">
        <v>28</v>
      </c>
      <c r="D66" s="14">
        <f>IF(B66="","",VLOOKUP(B66,'男子'!A$4:U$33,3,0))</f>
      </c>
      <c r="E66" s="10" t="s">
        <v>0</v>
      </c>
      <c r="F66" s="10">
        <f>IF(B66="","",VLOOKUP(B66,'男子'!A$4:U$33,4,0))</f>
      </c>
      <c r="G66" s="12" t="s">
        <v>1</v>
      </c>
      <c r="H66" s="13" t="s">
        <v>30</v>
      </c>
      <c r="I66" s="9">
        <f>IF(B66="","",VLOOKUP(B66,'男子'!A$4:U$33,6,0))</f>
      </c>
      <c r="J66" s="18"/>
      <c r="K66" s="23" t="s">
        <v>116</v>
      </c>
      <c r="L66" s="15"/>
      <c r="M66" s="13" t="s">
        <v>28</v>
      </c>
      <c r="N66" s="14">
        <f>IF(L66="","",VLOOKUP(L66,'男子'!A$4:U$33,3,0))</f>
      </c>
      <c r="O66" s="10" t="s">
        <v>0</v>
      </c>
      <c r="P66" s="10">
        <f>IF(L66="","",VLOOKUP(L66,'男子'!A$4:U$33,4,0))</f>
      </c>
      <c r="Q66" s="12" t="s">
        <v>1</v>
      </c>
      <c r="R66" s="13" t="s">
        <v>30</v>
      </c>
      <c r="S66" s="9">
        <f>IF(L66="","",VLOOKUP(L66,'男子'!A$4:U$33,6,0))</f>
      </c>
      <c r="T66" s="18"/>
      <c r="U66" s="23" t="s">
        <v>116</v>
      </c>
      <c r="V66" s="132"/>
      <c r="W66" s="13" t="s">
        <v>28</v>
      </c>
      <c r="X66" s="14">
        <f>IF(V66="","",VLOOKUP(V66,'男子'!A$4:Y$33,3,0))</f>
      </c>
      <c r="Y66" s="10" t="s">
        <v>0</v>
      </c>
      <c r="Z66" s="10">
        <f>IF(V66="","",VLOOKUP(V66,'男子'!A$4:Y$33,4,0))</f>
      </c>
      <c r="AA66" s="12" t="s">
        <v>1</v>
      </c>
      <c r="AB66" s="13" t="s">
        <v>30</v>
      </c>
      <c r="AC66" s="11">
        <f>IF(V66="","",VLOOKUP(V66,'男子'!A$4:Y$33,6,0))</f>
      </c>
      <c r="AD66" s="134"/>
      <c r="AE66" s="23" t="s">
        <v>116</v>
      </c>
      <c r="AF66" s="15"/>
      <c r="AG66" s="13" t="s">
        <v>28</v>
      </c>
      <c r="AH66" s="14">
        <f>IF(AF66="","",VLOOKUP(AF66,'男子'!A$4:Y$33,3,0))</f>
      </c>
      <c r="AI66" s="10" t="s">
        <v>0</v>
      </c>
      <c r="AJ66" s="10">
        <f>IF(AF66="","",VLOOKUP(AF66,'男子'!A$4:Y$33,4,0))</f>
      </c>
      <c r="AK66" s="12" t="s">
        <v>1</v>
      </c>
      <c r="AL66" s="13" t="s">
        <v>30</v>
      </c>
      <c r="AM66" s="9">
        <f>IF(AF66="","",VLOOKUP(AF66,'男子'!A$4:Y$33,6,0))</f>
      </c>
    </row>
    <row r="67" spans="1:39" ht="18" thickBot="1">
      <c r="A67" s="13" t="s">
        <v>25</v>
      </c>
      <c r="B67" s="220">
        <f>IF(B66="","",VLOOKUP(B66,'男子'!A$4:U$33,19,0))</f>
      </c>
      <c r="C67" s="220"/>
      <c r="D67" s="220"/>
      <c r="E67" s="220"/>
      <c r="F67" s="220"/>
      <c r="G67" s="220"/>
      <c r="H67" s="220"/>
      <c r="I67" s="220"/>
      <c r="J67" s="17"/>
      <c r="K67" s="13" t="s">
        <v>25</v>
      </c>
      <c r="L67" s="220">
        <f>IF(L66="","",VLOOKUP(L66,'男子'!A$4:U$33,21,0))</f>
      </c>
      <c r="M67" s="220"/>
      <c r="N67" s="220"/>
      <c r="O67" s="220"/>
      <c r="P67" s="220"/>
      <c r="Q67" s="220"/>
      <c r="R67" s="220"/>
      <c r="S67" s="220"/>
      <c r="T67" s="17"/>
      <c r="U67" s="13" t="s">
        <v>25</v>
      </c>
      <c r="V67" s="224">
        <f>IF(V66="","",VLOOKUP(V66,'男子'!A$4:Y$33,23,0))</f>
      </c>
      <c r="W67" s="225"/>
      <c r="X67" s="225"/>
      <c r="Y67" s="225"/>
      <c r="Z67" s="225"/>
      <c r="AA67" s="225"/>
      <c r="AB67" s="225"/>
      <c r="AC67" s="225"/>
      <c r="AD67" s="133"/>
      <c r="AE67" s="13" t="s">
        <v>25</v>
      </c>
      <c r="AF67" s="225">
        <f>IF(AF66="","",VLOOKUP(AF66,'男子'!A$4:Y$33,25,0))</f>
      </c>
      <c r="AG67" s="225"/>
      <c r="AH67" s="225"/>
      <c r="AI67" s="225"/>
      <c r="AJ67" s="225"/>
      <c r="AK67" s="225"/>
      <c r="AL67" s="225"/>
      <c r="AM67" s="225"/>
    </row>
    <row r="68" spans="1:39" ht="36.75" customHeight="1" thickBot="1">
      <c r="A68" s="221" t="s">
        <v>34</v>
      </c>
      <c r="B68" s="221"/>
      <c r="C68" s="221"/>
      <c r="D68" s="221"/>
      <c r="E68" s="221"/>
      <c r="F68" s="221"/>
      <c r="G68" s="221"/>
      <c r="H68" s="221"/>
      <c r="I68" s="221"/>
      <c r="J68" s="19"/>
      <c r="K68" s="221" t="s">
        <v>34</v>
      </c>
      <c r="L68" s="221"/>
      <c r="M68" s="221"/>
      <c r="N68" s="221"/>
      <c r="O68" s="221"/>
      <c r="P68" s="221"/>
      <c r="Q68" s="221"/>
      <c r="R68" s="221"/>
      <c r="S68" s="221"/>
      <c r="T68" s="130"/>
      <c r="U68" s="221" t="s">
        <v>34</v>
      </c>
      <c r="V68" s="221"/>
      <c r="W68" s="221"/>
      <c r="X68" s="221"/>
      <c r="Y68" s="221"/>
      <c r="Z68" s="221"/>
      <c r="AA68" s="221"/>
      <c r="AB68" s="221"/>
      <c r="AC68" s="221"/>
      <c r="AE68" s="221" t="s">
        <v>34</v>
      </c>
      <c r="AF68" s="221"/>
      <c r="AG68" s="221"/>
      <c r="AH68" s="221"/>
      <c r="AI68" s="221"/>
      <c r="AJ68" s="221"/>
      <c r="AK68" s="221"/>
      <c r="AL68" s="221"/>
      <c r="AM68" s="221"/>
    </row>
    <row r="69" spans="1:39" ht="18" thickBot="1">
      <c r="A69" s="13" t="s">
        <v>27</v>
      </c>
      <c r="B69" s="218">
        <f>IF(B71="","",VLOOKUP(B71,'男子'!A$4:U$33,2,0))</f>
      </c>
      <c r="C69" s="219"/>
      <c r="D69" s="219"/>
      <c r="E69" s="219"/>
      <c r="F69" s="219"/>
      <c r="G69" s="219" t="s">
        <v>29</v>
      </c>
      <c r="H69" s="219"/>
      <c r="I69" s="222"/>
      <c r="J69" s="17"/>
      <c r="K69" s="13" t="s">
        <v>27</v>
      </c>
      <c r="L69" s="218">
        <f>IF(L71="","",VLOOKUP(L71,'男子'!A$4:U$33,2,0))</f>
      </c>
      <c r="M69" s="219"/>
      <c r="N69" s="219"/>
      <c r="O69" s="219"/>
      <c r="P69" s="219"/>
      <c r="Q69" s="219" t="s">
        <v>29</v>
      </c>
      <c r="R69" s="219"/>
      <c r="S69" s="222"/>
      <c r="T69" s="17"/>
      <c r="U69" s="13" t="s">
        <v>27</v>
      </c>
      <c r="V69" s="219">
        <f>IF(V71="","",VLOOKUP(V71,'男子'!A$4:Y$33,2,0))</f>
      </c>
      <c r="W69" s="219"/>
      <c r="X69" s="219"/>
      <c r="Y69" s="219"/>
      <c r="Z69" s="219"/>
      <c r="AA69" s="219" t="s">
        <v>29</v>
      </c>
      <c r="AB69" s="219"/>
      <c r="AC69" s="222"/>
      <c r="AD69" s="17"/>
      <c r="AE69" s="13" t="s">
        <v>27</v>
      </c>
      <c r="AF69" s="218">
        <f>IF(AF71="","",VLOOKUP(AF71,'男子'!A$4:Y$33,2,0))</f>
      </c>
      <c r="AG69" s="219"/>
      <c r="AH69" s="219"/>
      <c r="AI69" s="219"/>
      <c r="AJ69" s="219"/>
      <c r="AK69" s="219" t="s">
        <v>29</v>
      </c>
      <c r="AL69" s="219"/>
      <c r="AM69" s="222"/>
    </row>
    <row r="70" spans="1:39" ht="18" thickBot="1">
      <c r="A70" s="13" t="s">
        <v>32</v>
      </c>
      <c r="B70" s="218">
        <f>IF(B71="","",VLOOKUP(B71,'男子'!A$4:U$33,18,0))</f>
      </c>
      <c r="C70" s="219"/>
      <c r="D70" s="219"/>
      <c r="E70" s="219"/>
      <c r="F70" s="219"/>
      <c r="G70" s="219"/>
      <c r="H70" s="145" t="s">
        <v>19</v>
      </c>
      <c r="I70" s="143"/>
      <c r="J70" s="17"/>
      <c r="K70" s="13" t="s">
        <v>33</v>
      </c>
      <c r="L70" s="218">
        <f>IF(L71="","",VLOOKUP(L71,'男子'!A$4:U$33,20,0))</f>
      </c>
      <c r="M70" s="219"/>
      <c r="N70" s="219"/>
      <c r="O70" s="219"/>
      <c r="P70" s="219"/>
      <c r="Q70" s="219"/>
      <c r="R70" s="145" t="s">
        <v>19</v>
      </c>
      <c r="S70" s="143"/>
      <c r="T70" s="17"/>
      <c r="U70" s="13" t="s">
        <v>113</v>
      </c>
      <c r="V70" s="218">
        <f>IF(V71="","",VLOOKUP(V71,'男子'!A$4:Y$33,22,0))</f>
      </c>
      <c r="W70" s="219"/>
      <c r="X70" s="219"/>
      <c r="Y70" s="219"/>
      <c r="Z70" s="219"/>
      <c r="AA70" s="219"/>
      <c r="AB70" s="145" t="s">
        <v>19</v>
      </c>
      <c r="AC70" s="143"/>
      <c r="AD70" s="17"/>
      <c r="AE70" s="13" t="s">
        <v>114</v>
      </c>
      <c r="AF70" s="218">
        <f>IF(AF71="","",VLOOKUP(AF71,'男子'!A$4:Y$33,24,0))</f>
      </c>
      <c r="AG70" s="219"/>
      <c r="AH70" s="219"/>
      <c r="AI70" s="219"/>
      <c r="AJ70" s="219"/>
      <c r="AK70" s="219"/>
      <c r="AL70" s="145" t="s">
        <v>19</v>
      </c>
      <c r="AM70" s="143"/>
    </row>
    <row r="71" spans="1:39" ht="18" thickBot="1">
      <c r="A71" s="23" t="s">
        <v>116</v>
      </c>
      <c r="B71" s="15"/>
      <c r="C71" s="13" t="s">
        <v>28</v>
      </c>
      <c r="D71" s="14">
        <f>IF(B71="","",VLOOKUP(B71,'男子'!A$4:U$33,3,0))</f>
      </c>
      <c r="E71" s="10" t="s">
        <v>0</v>
      </c>
      <c r="F71" s="10">
        <f>IF(B71="","",VLOOKUP(B71,'男子'!A$4:U$33,4,0))</f>
      </c>
      <c r="G71" s="12" t="s">
        <v>1</v>
      </c>
      <c r="H71" s="13" t="s">
        <v>30</v>
      </c>
      <c r="I71" s="9">
        <f>IF(B71="","",VLOOKUP(B71,'男子'!A$4:U$33,6,0))</f>
      </c>
      <c r="J71" s="18"/>
      <c r="K71" s="23" t="s">
        <v>116</v>
      </c>
      <c r="L71" s="15"/>
      <c r="M71" s="13" t="s">
        <v>28</v>
      </c>
      <c r="N71" s="14">
        <f>IF(L71="","",VLOOKUP(L71,'男子'!A$4:U$33,3,0))</f>
      </c>
      <c r="O71" s="10" t="s">
        <v>0</v>
      </c>
      <c r="P71" s="10">
        <f>IF(L71="","",VLOOKUP(L71,'男子'!A$4:U$33,4,0))</f>
      </c>
      <c r="Q71" s="12" t="s">
        <v>1</v>
      </c>
      <c r="R71" s="13" t="s">
        <v>30</v>
      </c>
      <c r="S71" s="9">
        <f>IF(L71="","",VLOOKUP(L71,'男子'!A$4:U$33,6,0))</f>
      </c>
      <c r="T71" s="18"/>
      <c r="U71" s="23" t="s">
        <v>116</v>
      </c>
      <c r="V71" s="132"/>
      <c r="W71" s="13" t="s">
        <v>28</v>
      </c>
      <c r="X71" s="14">
        <f>IF(V71="","",VLOOKUP(V71,'男子'!A$4:Y$33,3,0))</f>
      </c>
      <c r="Y71" s="10" t="s">
        <v>0</v>
      </c>
      <c r="Z71" s="10">
        <f>IF(V71="","",VLOOKUP(V71,'男子'!A$4:Y$33,4,0))</f>
      </c>
      <c r="AA71" s="12" t="s">
        <v>1</v>
      </c>
      <c r="AB71" s="13" t="s">
        <v>30</v>
      </c>
      <c r="AC71" s="11">
        <f>IF(V71="","",VLOOKUP(V71,'男子'!A$4:Y$33,6,0))</f>
      </c>
      <c r="AD71" s="134"/>
      <c r="AE71" s="23" t="s">
        <v>116</v>
      </c>
      <c r="AF71" s="15"/>
      <c r="AG71" s="13" t="s">
        <v>28</v>
      </c>
      <c r="AH71" s="14">
        <f>IF(AF71="","",VLOOKUP(AF71,'男子'!A$4:Y$33,3,0))</f>
      </c>
      <c r="AI71" s="10" t="s">
        <v>0</v>
      </c>
      <c r="AJ71" s="10">
        <f>IF(AF71="","",VLOOKUP(AF71,'男子'!A$4:Y$33,4,0))</f>
      </c>
      <c r="AK71" s="12" t="s">
        <v>1</v>
      </c>
      <c r="AL71" s="13" t="s">
        <v>30</v>
      </c>
      <c r="AM71" s="9">
        <f>IF(AF71="","",VLOOKUP(AF71,'男子'!A$4:Y$33,6,0))</f>
      </c>
    </row>
    <row r="72" spans="1:39" ht="18" thickBot="1">
      <c r="A72" s="13" t="s">
        <v>25</v>
      </c>
      <c r="B72" s="220">
        <f>IF(B71="","",VLOOKUP(B71,'男子'!A$4:U$33,19,0))</f>
      </c>
      <c r="C72" s="220"/>
      <c r="D72" s="220"/>
      <c r="E72" s="220"/>
      <c r="F72" s="220"/>
      <c r="G72" s="220"/>
      <c r="H72" s="220"/>
      <c r="I72" s="220"/>
      <c r="J72" s="17"/>
      <c r="K72" s="13" t="s">
        <v>25</v>
      </c>
      <c r="L72" s="220">
        <f>IF(L71="","",VLOOKUP(L71,'男子'!A$4:U$33,21,0))</f>
      </c>
      <c r="M72" s="220"/>
      <c r="N72" s="220"/>
      <c r="O72" s="220"/>
      <c r="P72" s="220"/>
      <c r="Q72" s="220"/>
      <c r="R72" s="220"/>
      <c r="S72" s="220"/>
      <c r="T72" s="17"/>
      <c r="U72" s="13" t="s">
        <v>25</v>
      </c>
      <c r="V72" s="224">
        <f>IF(V71="","",VLOOKUP(V71,'男子'!A$4:Y$33,23,0))</f>
      </c>
      <c r="W72" s="225"/>
      <c r="X72" s="225"/>
      <c r="Y72" s="225"/>
      <c r="Z72" s="225"/>
      <c r="AA72" s="225"/>
      <c r="AB72" s="225"/>
      <c r="AC72" s="225"/>
      <c r="AD72" s="133"/>
      <c r="AE72" s="13" t="s">
        <v>25</v>
      </c>
      <c r="AF72" s="225">
        <f>IF(AF71="","",VLOOKUP(AF71,'男子'!A$4:Y$33,25,0))</f>
      </c>
      <c r="AG72" s="225"/>
      <c r="AH72" s="225"/>
      <c r="AI72" s="225"/>
      <c r="AJ72" s="225"/>
      <c r="AK72" s="225"/>
      <c r="AL72" s="225"/>
      <c r="AM72" s="225"/>
    </row>
    <row r="73" spans="1:39" ht="36.75" customHeight="1" thickBot="1">
      <c r="A73" s="221" t="s">
        <v>34</v>
      </c>
      <c r="B73" s="221"/>
      <c r="C73" s="221"/>
      <c r="D73" s="221"/>
      <c r="E73" s="221"/>
      <c r="F73" s="221"/>
      <c r="G73" s="221"/>
      <c r="H73" s="221"/>
      <c r="I73" s="221"/>
      <c r="J73" s="20"/>
      <c r="K73" s="221" t="s">
        <v>34</v>
      </c>
      <c r="L73" s="221"/>
      <c r="M73" s="221"/>
      <c r="N73" s="221"/>
      <c r="O73" s="221"/>
      <c r="P73" s="221"/>
      <c r="Q73" s="221"/>
      <c r="R73" s="221"/>
      <c r="S73" s="221"/>
      <c r="T73" s="130"/>
      <c r="U73" s="221" t="s">
        <v>34</v>
      </c>
      <c r="V73" s="221"/>
      <c r="W73" s="221"/>
      <c r="X73" s="221"/>
      <c r="Y73" s="221"/>
      <c r="Z73" s="221"/>
      <c r="AA73" s="221"/>
      <c r="AB73" s="221"/>
      <c r="AC73" s="221"/>
      <c r="AE73" s="221" t="s">
        <v>34</v>
      </c>
      <c r="AF73" s="221"/>
      <c r="AG73" s="221"/>
      <c r="AH73" s="221"/>
      <c r="AI73" s="221"/>
      <c r="AJ73" s="221"/>
      <c r="AK73" s="221"/>
      <c r="AL73" s="221"/>
      <c r="AM73" s="221"/>
    </row>
    <row r="74" spans="1:39" ht="18" thickBot="1">
      <c r="A74" s="13" t="s">
        <v>27</v>
      </c>
      <c r="B74" s="218">
        <f>IF(B76="","",VLOOKUP(B76,'男子'!A$4:U$33,2,0))</f>
      </c>
      <c r="C74" s="219"/>
      <c r="D74" s="219"/>
      <c r="E74" s="219"/>
      <c r="F74" s="219"/>
      <c r="G74" s="219" t="s">
        <v>29</v>
      </c>
      <c r="H74" s="219"/>
      <c r="I74" s="222"/>
      <c r="J74" s="17"/>
      <c r="K74" s="13" t="s">
        <v>27</v>
      </c>
      <c r="L74" s="218">
        <f>IF(L76="","",VLOOKUP(L76,'男子'!A$4:U$33,2,0))</f>
      </c>
      <c r="M74" s="219"/>
      <c r="N74" s="219"/>
      <c r="O74" s="219"/>
      <c r="P74" s="219"/>
      <c r="Q74" s="219" t="s">
        <v>29</v>
      </c>
      <c r="R74" s="219"/>
      <c r="S74" s="222"/>
      <c r="T74" s="17"/>
      <c r="U74" s="13" t="s">
        <v>27</v>
      </c>
      <c r="V74" s="219">
        <f>IF(V76="","",VLOOKUP(V76,'男子'!A$4:Y$33,2,0))</f>
      </c>
      <c r="W74" s="219"/>
      <c r="X74" s="219"/>
      <c r="Y74" s="219"/>
      <c r="Z74" s="219"/>
      <c r="AA74" s="219" t="s">
        <v>29</v>
      </c>
      <c r="AB74" s="219"/>
      <c r="AC74" s="222"/>
      <c r="AD74" s="17"/>
      <c r="AE74" s="13" t="s">
        <v>27</v>
      </c>
      <c r="AF74" s="218">
        <f>IF(AF76="","",VLOOKUP(AF76,'男子'!A$4:Y$33,2,0))</f>
      </c>
      <c r="AG74" s="219"/>
      <c r="AH74" s="219"/>
      <c r="AI74" s="219"/>
      <c r="AJ74" s="219"/>
      <c r="AK74" s="219" t="s">
        <v>29</v>
      </c>
      <c r="AL74" s="219"/>
      <c r="AM74" s="222"/>
    </row>
    <row r="75" spans="1:39" ht="18" thickBot="1">
      <c r="A75" s="13" t="s">
        <v>32</v>
      </c>
      <c r="B75" s="218">
        <f>IF(B76="","",VLOOKUP(B76,'男子'!A$4:U$33,18,0))</f>
      </c>
      <c r="C75" s="219"/>
      <c r="D75" s="219"/>
      <c r="E75" s="219"/>
      <c r="F75" s="219"/>
      <c r="G75" s="219"/>
      <c r="H75" s="145" t="s">
        <v>19</v>
      </c>
      <c r="I75" s="143"/>
      <c r="J75" s="17"/>
      <c r="K75" s="13" t="s">
        <v>33</v>
      </c>
      <c r="L75" s="218">
        <f>IF(L76="","",VLOOKUP(L76,'男子'!A$4:U$33,20,0))</f>
      </c>
      <c r="M75" s="219"/>
      <c r="N75" s="219"/>
      <c r="O75" s="219"/>
      <c r="P75" s="219"/>
      <c r="Q75" s="219"/>
      <c r="R75" s="145" t="s">
        <v>19</v>
      </c>
      <c r="S75" s="143"/>
      <c r="T75" s="17"/>
      <c r="U75" s="13" t="s">
        <v>113</v>
      </c>
      <c r="V75" s="218">
        <f>IF(V76="","",VLOOKUP(V76,'男子'!A$4:Y$33,22,0))</f>
      </c>
      <c r="W75" s="219"/>
      <c r="X75" s="219"/>
      <c r="Y75" s="219"/>
      <c r="Z75" s="219"/>
      <c r="AA75" s="219"/>
      <c r="AB75" s="145" t="s">
        <v>19</v>
      </c>
      <c r="AC75" s="143"/>
      <c r="AD75" s="17"/>
      <c r="AE75" s="13" t="s">
        <v>114</v>
      </c>
      <c r="AF75" s="218">
        <f>IF(AF76="","",VLOOKUP(AF76,'男子'!A$4:Y$33,24,0))</f>
      </c>
      <c r="AG75" s="219"/>
      <c r="AH75" s="219"/>
      <c r="AI75" s="219"/>
      <c r="AJ75" s="219"/>
      <c r="AK75" s="219"/>
      <c r="AL75" s="145" t="s">
        <v>19</v>
      </c>
      <c r="AM75" s="143"/>
    </row>
    <row r="76" spans="1:39" ht="18" thickBot="1">
      <c r="A76" s="23" t="s">
        <v>116</v>
      </c>
      <c r="B76" s="15"/>
      <c r="C76" s="13" t="s">
        <v>28</v>
      </c>
      <c r="D76" s="14">
        <f>IF(B76="","",VLOOKUP(B76,'男子'!A$4:U$33,3,0))</f>
      </c>
      <c r="E76" s="10" t="s">
        <v>0</v>
      </c>
      <c r="F76" s="10">
        <f>IF(B76="","",VLOOKUP(B76,'男子'!A$4:U$33,4,0))</f>
      </c>
      <c r="G76" s="12" t="s">
        <v>1</v>
      </c>
      <c r="H76" s="13" t="s">
        <v>30</v>
      </c>
      <c r="I76" s="9">
        <f>IF(B76="","",VLOOKUP(B76,'男子'!A$4:U$33,6,0))</f>
      </c>
      <c r="J76" s="18"/>
      <c r="K76" s="23" t="s">
        <v>116</v>
      </c>
      <c r="L76" s="15"/>
      <c r="M76" s="13" t="s">
        <v>28</v>
      </c>
      <c r="N76" s="14">
        <f>IF(L76="","",VLOOKUP(L76,'男子'!A$4:U$33,3,0))</f>
      </c>
      <c r="O76" s="10" t="s">
        <v>0</v>
      </c>
      <c r="P76" s="10">
        <f>IF(L76="","",VLOOKUP(L76,'男子'!A$4:U$33,4,0))</f>
      </c>
      <c r="Q76" s="12" t="s">
        <v>1</v>
      </c>
      <c r="R76" s="13" t="s">
        <v>30</v>
      </c>
      <c r="S76" s="9">
        <f>IF(L76="","",VLOOKUP(L76,'男子'!A$4:U$33,6,0))</f>
      </c>
      <c r="T76" s="18"/>
      <c r="U76" s="23" t="s">
        <v>116</v>
      </c>
      <c r="V76" s="132"/>
      <c r="W76" s="13" t="s">
        <v>28</v>
      </c>
      <c r="X76" s="14">
        <f>IF(V76="","",VLOOKUP(V76,'男子'!A$4:Y$33,3,0))</f>
      </c>
      <c r="Y76" s="10" t="s">
        <v>0</v>
      </c>
      <c r="Z76" s="10">
        <f>IF(V76="","",VLOOKUP(V76,'男子'!A$4:Y$33,4,0))</f>
      </c>
      <c r="AA76" s="12" t="s">
        <v>1</v>
      </c>
      <c r="AB76" s="13" t="s">
        <v>30</v>
      </c>
      <c r="AC76" s="11">
        <f>IF(V76="","",VLOOKUP(V76,'男子'!A$4:Y$33,6,0))</f>
      </c>
      <c r="AD76" s="134"/>
      <c r="AE76" s="23" t="s">
        <v>116</v>
      </c>
      <c r="AF76" s="15"/>
      <c r="AG76" s="13" t="s">
        <v>28</v>
      </c>
      <c r="AH76" s="14">
        <f>IF(AF76="","",VLOOKUP(AF76,'男子'!A$4:Y$33,3,0))</f>
      </c>
      <c r="AI76" s="10" t="s">
        <v>0</v>
      </c>
      <c r="AJ76" s="10">
        <f>IF(AF76="","",VLOOKUP(AF76,'男子'!A$4:Y$33,4,0))</f>
      </c>
      <c r="AK76" s="12" t="s">
        <v>1</v>
      </c>
      <c r="AL76" s="13" t="s">
        <v>30</v>
      </c>
      <c r="AM76" s="9">
        <f>IF(AF76="","",VLOOKUP(AF76,'男子'!A$4:Y$33,6,0))</f>
      </c>
    </row>
    <row r="77" spans="1:39" ht="18" thickBot="1">
      <c r="A77" s="13" t="s">
        <v>25</v>
      </c>
      <c r="B77" s="220">
        <f>IF(B76="","",VLOOKUP(B76,'男子'!A$4:U$33,19,0))</f>
      </c>
      <c r="C77" s="220"/>
      <c r="D77" s="220"/>
      <c r="E77" s="220"/>
      <c r="F77" s="220"/>
      <c r="G77" s="220"/>
      <c r="H77" s="220"/>
      <c r="I77" s="220"/>
      <c r="J77" s="17"/>
      <c r="K77" s="13" t="s">
        <v>25</v>
      </c>
      <c r="L77" s="220">
        <f>IF(L76="","",VLOOKUP(L76,'男子'!A$4:U$33,21,0))</f>
      </c>
      <c r="M77" s="220"/>
      <c r="N77" s="220"/>
      <c r="O77" s="220"/>
      <c r="P77" s="220"/>
      <c r="Q77" s="220"/>
      <c r="R77" s="220"/>
      <c r="S77" s="220"/>
      <c r="T77" s="17"/>
      <c r="U77" s="13" t="s">
        <v>25</v>
      </c>
      <c r="V77" s="224">
        <f>IF(V76="","",VLOOKUP(V76,'男子'!A$4:Y$33,23,0))</f>
      </c>
      <c r="W77" s="225"/>
      <c r="X77" s="225"/>
      <c r="Y77" s="225"/>
      <c r="Z77" s="225"/>
      <c r="AA77" s="225"/>
      <c r="AB77" s="225"/>
      <c r="AC77" s="225"/>
      <c r="AD77" s="133"/>
      <c r="AE77" s="13" t="s">
        <v>25</v>
      </c>
      <c r="AF77" s="225">
        <f>IF(AF76="","",VLOOKUP(AF76,'男子'!A$4:Y$33,25,0))</f>
      </c>
      <c r="AG77" s="225"/>
      <c r="AH77" s="225"/>
      <c r="AI77" s="225"/>
      <c r="AJ77" s="225"/>
      <c r="AK77" s="225"/>
      <c r="AL77" s="225"/>
      <c r="AM77" s="225"/>
    </row>
    <row r="78" spans="1:39" ht="36.75" customHeight="1" thickBot="1">
      <c r="A78" s="221" t="s">
        <v>34</v>
      </c>
      <c r="B78" s="221"/>
      <c r="C78" s="221"/>
      <c r="D78" s="221"/>
      <c r="E78" s="221"/>
      <c r="F78" s="221"/>
      <c r="G78" s="221"/>
      <c r="H78" s="221"/>
      <c r="I78" s="221"/>
      <c r="J78" s="20"/>
      <c r="K78" s="221" t="s">
        <v>34</v>
      </c>
      <c r="L78" s="221"/>
      <c r="M78" s="221"/>
      <c r="N78" s="221"/>
      <c r="O78" s="221"/>
      <c r="P78" s="221"/>
      <c r="Q78" s="221"/>
      <c r="R78" s="221"/>
      <c r="S78" s="221"/>
      <c r="T78" s="130"/>
      <c r="U78" s="221" t="s">
        <v>34</v>
      </c>
      <c r="V78" s="221"/>
      <c r="W78" s="221"/>
      <c r="X78" s="221"/>
      <c r="Y78" s="221"/>
      <c r="Z78" s="221"/>
      <c r="AA78" s="221"/>
      <c r="AB78" s="221"/>
      <c r="AC78" s="221"/>
      <c r="AE78" s="221" t="s">
        <v>34</v>
      </c>
      <c r="AF78" s="221"/>
      <c r="AG78" s="221"/>
      <c r="AH78" s="221"/>
      <c r="AI78" s="221"/>
      <c r="AJ78" s="221"/>
      <c r="AK78" s="221"/>
      <c r="AL78" s="221"/>
      <c r="AM78" s="221"/>
    </row>
    <row r="79" spans="1:39" ht="18" thickBot="1">
      <c r="A79" s="13" t="s">
        <v>27</v>
      </c>
      <c r="B79" s="218">
        <f>IF(B81="","",VLOOKUP(B81,'男子'!A$4:U$33,2,0))</f>
      </c>
      <c r="C79" s="219"/>
      <c r="D79" s="219"/>
      <c r="E79" s="219"/>
      <c r="F79" s="219"/>
      <c r="G79" s="219" t="s">
        <v>29</v>
      </c>
      <c r="H79" s="219"/>
      <c r="I79" s="222"/>
      <c r="J79" s="17"/>
      <c r="K79" s="13" t="s">
        <v>27</v>
      </c>
      <c r="L79" s="218">
        <f>IF(L81="","",VLOOKUP(L81,'男子'!A$4:U$33,2,0))</f>
      </c>
      <c r="M79" s="219"/>
      <c r="N79" s="219"/>
      <c r="O79" s="219"/>
      <c r="P79" s="219"/>
      <c r="Q79" s="219" t="s">
        <v>29</v>
      </c>
      <c r="R79" s="219"/>
      <c r="S79" s="222"/>
      <c r="T79" s="17"/>
      <c r="U79" s="13" t="s">
        <v>27</v>
      </c>
      <c r="V79" s="219">
        <f>IF(V81="","",VLOOKUP(V81,'男子'!A$4:Y$33,2,0))</f>
      </c>
      <c r="W79" s="219"/>
      <c r="X79" s="219"/>
      <c r="Y79" s="219"/>
      <c r="Z79" s="219"/>
      <c r="AA79" s="219" t="s">
        <v>29</v>
      </c>
      <c r="AB79" s="219"/>
      <c r="AC79" s="222"/>
      <c r="AD79" s="17"/>
      <c r="AE79" s="13" t="s">
        <v>27</v>
      </c>
      <c r="AF79" s="218">
        <f>IF(AF81="","",VLOOKUP(AF81,'男子'!A$4:Y$33,2,0))</f>
      </c>
      <c r="AG79" s="219"/>
      <c r="AH79" s="219"/>
      <c r="AI79" s="219"/>
      <c r="AJ79" s="219"/>
      <c r="AK79" s="219" t="s">
        <v>29</v>
      </c>
      <c r="AL79" s="219"/>
      <c r="AM79" s="222"/>
    </row>
    <row r="80" spans="1:39" ht="18" thickBot="1">
      <c r="A80" s="13" t="s">
        <v>32</v>
      </c>
      <c r="B80" s="218">
        <f>IF(B81="","",VLOOKUP(B81,'男子'!A$4:U$33,18,0))</f>
      </c>
      <c r="C80" s="219"/>
      <c r="D80" s="219"/>
      <c r="E80" s="219"/>
      <c r="F80" s="219"/>
      <c r="G80" s="219"/>
      <c r="H80" s="145" t="s">
        <v>19</v>
      </c>
      <c r="I80" s="143"/>
      <c r="J80" s="17"/>
      <c r="K80" s="13" t="s">
        <v>33</v>
      </c>
      <c r="L80" s="218">
        <f>IF(L81="","",VLOOKUP(L81,'男子'!A$4:U$33,20,0))</f>
      </c>
      <c r="M80" s="219"/>
      <c r="N80" s="219"/>
      <c r="O80" s="219"/>
      <c r="P80" s="219"/>
      <c r="Q80" s="219"/>
      <c r="R80" s="145" t="s">
        <v>19</v>
      </c>
      <c r="S80" s="143"/>
      <c r="T80" s="17"/>
      <c r="U80" s="13" t="s">
        <v>113</v>
      </c>
      <c r="V80" s="218">
        <f>IF(V81="","",VLOOKUP(V81,'男子'!A$4:Y$33,22,0))</f>
      </c>
      <c r="W80" s="219"/>
      <c r="X80" s="219"/>
      <c r="Y80" s="219"/>
      <c r="Z80" s="219"/>
      <c r="AA80" s="219"/>
      <c r="AB80" s="145" t="s">
        <v>19</v>
      </c>
      <c r="AC80" s="143"/>
      <c r="AD80" s="17"/>
      <c r="AE80" s="13" t="s">
        <v>114</v>
      </c>
      <c r="AF80" s="218">
        <f>IF(AF81="","",VLOOKUP(AF81,'男子'!A$4:Y$33,24,0))</f>
      </c>
      <c r="AG80" s="219"/>
      <c r="AH80" s="219"/>
      <c r="AI80" s="219"/>
      <c r="AJ80" s="219"/>
      <c r="AK80" s="219"/>
      <c r="AL80" s="145" t="s">
        <v>19</v>
      </c>
      <c r="AM80" s="143"/>
    </row>
    <row r="81" spans="1:39" ht="18" thickBot="1">
      <c r="A81" s="23" t="s">
        <v>116</v>
      </c>
      <c r="B81" s="15"/>
      <c r="C81" s="13" t="s">
        <v>28</v>
      </c>
      <c r="D81" s="14">
        <f>IF(B81="","",VLOOKUP(B81,'男子'!A$4:U$33,3,0))</f>
      </c>
      <c r="E81" s="10" t="s">
        <v>0</v>
      </c>
      <c r="F81" s="10">
        <f>IF(B81="","",VLOOKUP(B81,'男子'!A$4:U$33,4,0))</f>
      </c>
      <c r="G81" s="12" t="s">
        <v>1</v>
      </c>
      <c r="H81" s="13" t="s">
        <v>30</v>
      </c>
      <c r="I81" s="9">
        <f>IF(B81="","",VLOOKUP(B81,'男子'!A$4:U$33,6,0))</f>
      </c>
      <c r="J81" s="18"/>
      <c r="K81" s="23" t="s">
        <v>116</v>
      </c>
      <c r="L81" s="15"/>
      <c r="M81" s="13" t="s">
        <v>28</v>
      </c>
      <c r="N81" s="14">
        <f>IF(L81="","",VLOOKUP(L81,'男子'!A$4:U$33,3,0))</f>
      </c>
      <c r="O81" s="10" t="s">
        <v>0</v>
      </c>
      <c r="P81" s="10">
        <f>IF(L81="","",VLOOKUP(L81,'男子'!A$4:U$33,4,0))</f>
      </c>
      <c r="Q81" s="12" t="s">
        <v>1</v>
      </c>
      <c r="R81" s="13" t="s">
        <v>30</v>
      </c>
      <c r="S81" s="9">
        <f>IF(L81="","",VLOOKUP(L81,'男子'!A$4:U$33,6,0))</f>
      </c>
      <c r="T81" s="18"/>
      <c r="U81" s="23" t="s">
        <v>116</v>
      </c>
      <c r="V81" s="132"/>
      <c r="W81" s="13" t="s">
        <v>28</v>
      </c>
      <c r="X81" s="14">
        <f>IF(V81="","",VLOOKUP(V81,'男子'!A$4:Y$33,3,0))</f>
      </c>
      <c r="Y81" s="10" t="s">
        <v>0</v>
      </c>
      <c r="Z81" s="10">
        <f>IF(V81="","",VLOOKUP(V81,'男子'!A$4:Y$33,4,0))</f>
      </c>
      <c r="AA81" s="12" t="s">
        <v>1</v>
      </c>
      <c r="AB81" s="13" t="s">
        <v>30</v>
      </c>
      <c r="AC81" s="11">
        <f>IF(V81="","",VLOOKUP(V81,'男子'!A$4:Y$33,6,0))</f>
      </c>
      <c r="AD81" s="134"/>
      <c r="AE81" s="23" t="s">
        <v>116</v>
      </c>
      <c r="AF81" s="15"/>
      <c r="AG81" s="13" t="s">
        <v>28</v>
      </c>
      <c r="AH81" s="14">
        <f>IF(AF81="","",VLOOKUP(AF81,'男子'!A$4:Y$33,3,0))</f>
      </c>
      <c r="AI81" s="10" t="s">
        <v>0</v>
      </c>
      <c r="AJ81" s="10">
        <f>IF(AF81="","",VLOOKUP(AF81,'男子'!A$4:Y$33,4,0))</f>
      </c>
      <c r="AK81" s="12" t="s">
        <v>1</v>
      </c>
      <c r="AL81" s="13" t="s">
        <v>30</v>
      </c>
      <c r="AM81" s="9">
        <f>IF(AF81="","",VLOOKUP(AF81,'男子'!A$4:Y$33,6,0))</f>
      </c>
    </row>
    <row r="82" spans="1:39" ht="18" thickBot="1">
      <c r="A82" s="13" t="s">
        <v>25</v>
      </c>
      <c r="B82" s="220">
        <f>IF(B81="","",VLOOKUP(B81,'男子'!A$4:U$33,19,0))</f>
      </c>
      <c r="C82" s="220"/>
      <c r="D82" s="220"/>
      <c r="E82" s="220"/>
      <c r="F82" s="220"/>
      <c r="G82" s="220"/>
      <c r="H82" s="220"/>
      <c r="I82" s="220"/>
      <c r="J82" s="17"/>
      <c r="K82" s="13" t="s">
        <v>25</v>
      </c>
      <c r="L82" s="220">
        <f>IF(L81="","",VLOOKUP(L81,'男子'!A$4:U$33,21,0))</f>
      </c>
      <c r="M82" s="220"/>
      <c r="N82" s="220"/>
      <c r="O82" s="220"/>
      <c r="P82" s="220"/>
      <c r="Q82" s="220"/>
      <c r="R82" s="220"/>
      <c r="S82" s="220"/>
      <c r="T82" s="17"/>
      <c r="U82" s="13" t="s">
        <v>25</v>
      </c>
      <c r="V82" s="224">
        <f>IF(V81="","",VLOOKUP(V81,'男子'!A$4:Y$33,23,0))</f>
      </c>
      <c r="W82" s="225"/>
      <c r="X82" s="225"/>
      <c r="Y82" s="225"/>
      <c r="Z82" s="225"/>
      <c r="AA82" s="225"/>
      <c r="AB82" s="225"/>
      <c r="AC82" s="225"/>
      <c r="AD82" s="133"/>
      <c r="AE82" s="13" t="s">
        <v>25</v>
      </c>
      <c r="AF82" s="225">
        <f>IF(AF81="","",VLOOKUP(AF81,'男子'!A$4:Y$33,25,0))</f>
      </c>
      <c r="AG82" s="225"/>
      <c r="AH82" s="225"/>
      <c r="AI82" s="225"/>
      <c r="AJ82" s="225"/>
      <c r="AK82" s="225"/>
      <c r="AL82" s="225"/>
      <c r="AM82" s="225"/>
    </row>
    <row r="83" spans="1:39" ht="36.75" customHeight="1" thickBot="1">
      <c r="A83" s="221" t="s">
        <v>34</v>
      </c>
      <c r="B83" s="221"/>
      <c r="C83" s="221"/>
      <c r="D83" s="221"/>
      <c r="E83" s="221"/>
      <c r="F83" s="221"/>
      <c r="G83" s="221"/>
      <c r="H83" s="221"/>
      <c r="I83" s="221"/>
      <c r="J83" s="20"/>
      <c r="K83" s="221" t="s">
        <v>34</v>
      </c>
      <c r="L83" s="221"/>
      <c r="M83" s="221"/>
      <c r="N83" s="221"/>
      <c r="O83" s="221"/>
      <c r="P83" s="221"/>
      <c r="Q83" s="221"/>
      <c r="R83" s="221"/>
      <c r="S83" s="221"/>
      <c r="T83" s="130"/>
      <c r="U83" s="221" t="s">
        <v>34</v>
      </c>
      <c r="V83" s="221"/>
      <c r="W83" s="221"/>
      <c r="X83" s="221"/>
      <c r="Y83" s="221"/>
      <c r="Z83" s="221"/>
      <c r="AA83" s="221"/>
      <c r="AB83" s="221"/>
      <c r="AC83" s="221"/>
      <c r="AE83" s="221" t="s">
        <v>34</v>
      </c>
      <c r="AF83" s="221"/>
      <c r="AG83" s="221"/>
      <c r="AH83" s="221"/>
      <c r="AI83" s="221"/>
      <c r="AJ83" s="221"/>
      <c r="AK83" s="221"/>
      <c r="AL83" s="221"/>
      <c r="AM83" s="221"/>
    </row>
    <row r="84" spans="1:39" ht="18" thickBot="1">
      <c r="A84" s="13" t="s">
        <v>27</v>
      </c>
      <c r="B84" s="218">
        <f>IF(B86="","",VLOOKUP(B86,'男子'!A$4:U$33,2,0))</f>
      </c>
      <c r="C84" s="219"/>
      <c r="D84" s="219"/>
      <c r="E84" s="219"/>
      <c r="F84" s="219"/>
      <c r="G84" s="219" t="s">
        <v>29</v>
      </c>
      <c r="H84" s="219"/>
      <c r="I84" s="222"/>
      <c r="J84" s="17"/>
      <c r="K84" s="13" t="s">
        <v>27</v>
      </c>
      <c r="L84" s="218">
        <f>IF(L86="","",VLOOKUP(L86,'男子'!A$4:U$33,2,0))</f>
      </c>
      <c r="M84" s="219"/>
      <c r="N84" s="219"/>
      <c r="O84" s="219"/>
      <c r="P84" s="219"/>
      <c r="Q84" s="219" t="s">
        <v>29</v>
      </c>
      <c r="R84" s="219"/>
      <c r="S84" s="222"/>
      <c r="T84" s="17"/>
      <c r="U84" s="13" t="s">
        <v>27</v>
      </c>
      <c r="V84" s="219">
        <f>IF(V86="","",VLOOKUP(V86,'男子'!A$4:Y$33,2,0))</f>
      </c>
      <c r="W84" s="219"/>
      <c r="X84" s="219"/>
      <c r="Y84" s="219"/>
      <c r="Z84" s="219"/>
      <c r="AA84" s="219" t="s">
        <v>29</v>
      </c>
      <c r="AB84" s="219"/>
      <c r="AC84" s="222"/>
      <c r="AD84" s="17"/>
      <c r="AE84" s="13" t="s">
        <v>27</v>
      </c>
      <c r="AF84" s="218">
        <f>IF(AF86="","",VLOOKUP(AF86,'男子'!A$4:Y$33,2,0))</f>
      </c>
      <c r="AG84" s="219"/>
      <c r="AH84" s="219"/>
      <c r="AI84" s="219"/>
      <c r="AJ84" s="219"/>
      <c r="AK84" s="219" t="s">
        <v>29</v>
      </c>
      <c r="AL84" s="219"/>
      <c r="AM84" s="222"/>
    </row>
    <row r="85" spans="1:39" ht="18" thickBot="1">
      <c r="A85" s="13" t="s">
        <v>32</v>
      </c>
      <c r="B85" s="218">
        <f>IF(B86="","",VLOOKUP(B86,'男子'!A$4:U$33,18,0))</f>
      </c>
      <c r="C85" s="219"/>
      <c r="D85" s="219"/>
      <c r="E85" s="219"/>
      <c r="F85" s="219"/>
      <c r="G85" s="219"/>
      <c r="H85" s="145" t="s">
        <v>19</v>
      </c>
      <c r="I85" s="143"/>
      <c r="J85" s="17"/>
      <c r="K85" s="13" t="s">
        <v>33</v>
      </c>
      <c r="L85" s="218">
        <f>IF(L86="","",VLOOKUP(L86,'男子'!A$4:U$33,20,0))</f>
      </c>
      <c r="M85" s="219"/>
      <c r="N85" s="219"/>
      <c r="O85" s="219"/>
      <c r="P85" s="219"/>
      <c r="Q85" s="219"/>
      <c r="R85" s="145" t="s">
        <v>19</v>
      </c>
      <c r="S85" s="143"/>
      <c r="T85" s="17"/>
      <c r="U85" s="13" t="s">
        <v>113</v>
      </c>
      <c r="V85" s="218">
        <f>IF(V86="","",VLOOKUP(V86,'男子'!A$4:Y$33,22,0))</f>
      </c>
      <c r="W85" s="219"/>
      <c r="X85" s="219"/>
      <c r="Y85" s="219"/>
      <c r="Z85" s="219"/>
      <c r="AA85" s="219"/>
      <c r="AB85" s="145" t="s">
        <v>19</v>
      </c>
      <c r="AC85" s="143"/>
      <c r="AD85" s="17"/>
      <c r="AE85" s="13" t="s">
        <v>114</v>
      </c>
      <c r="AF85" s="218">
        <f>IF(AF86="","",VLOOKUP(AF86,'男子'!A$4:Y$33,24,0))</f>
      </c>
      <c r="AG85" s="219"/>
      <c r="AH85" s="219"/>
      <c r="AI85" s="219"/>
      <c r="AJ85" s="219"/>
      <c r="AK85" s="219"/>
      <c r="AL85" s="145" t="s">
        <v>19</v>
      </c>
      <c r="AM85" s="143"/>
    </row>
    <row r="86" spans="1:39" ht="18" thickBot="1">
      <c r="A86" s="23" t="s">
        <v>116</v>
      </c>
      <c r="B86" s="15"/>
      <c r="C86" s="13" t="s">
        <v>28</v>
      </c>
      <c r="D86" s="14">
        <f>IF(B86="","",VLOOKUP(B86,'男子'!A$4:U$33,3,0))</f>
      </c>
      <c r="E86" s="10" t="s">
        <v>0</v>
      </c>
      <c r="F86" s="10">
        <f>IF(B86="","",VLOOKUP(B86,'男子'!A$4:U$33,4,0))</f>
      </c>
      <c r="G86" s="12" t="s">
        <v>1</v>
      </c>
      <c r="H86" s="13" t="s">
        <v>30</v>
      </c>
      <c r="I86" s="9">
        <f>IF(B86="","",VLOOKUP(B86,'男子'!A$4:U$33,6,0))</f>
      </c>
      <c r="J86" s="18"/>
      <c r="K86" s="23" t="s">
        <v>116</v>
      </c>
      <c r="L86" s="15"/>
      <c r="M86" s="13" t="s">
        <v>28</v>
      </c>
      <c r="N86" s="14">
        <f>IF(L86="","",VLOOKUP(L86,'男子'!A$4:U$33,3,0))</f>
      </c>
      <c r="O86" s="10" t="s">
        <v>0</v>
      </c>
      <c r="P86" s="10">
        <f>IF(L86="","",VLOOKUP(L86,'男子'!A$4:U$33,4,0))</f>
      </c>
      <c r="Q86" s="12" t="s">
        <v>1</v>
      </c>
      <c r="R86" s="13" t="s">
        <v>30</v>
      </c>
      <c r="S86" s="9">
        <f>IF(L86="","",VLOOKUP(L86,'男子'!A$4:U$33,6,0))</f>
      </c>
      <c r="T86" s="18"/>
      <c r="U86" s="23" t="s">
        <v>116</v>
      </c>
      <c r="V86" s="132"/>
      <c r="W86" s="13" t="s">
        <v>28</v>
      </c>
      <c r="X86" s="14">
        <f>IF(V86="","",VLOOKUP(V86,'男子'!A$4:Y$33,3,0))</f>
      </c>
      <c r="Y86" s="10" t="s">
        <v>0</v>
      </c>
      <c r="Z86" s="10">
        <f>IF(V86="","",VLOOKUP(V86,'男子'!A$4:Y$33,4,0))</f>
      </c>
      <c r="AA86" s="12" t="s">
        <v>1</v>
      </c>
      <c r="AB86" s="13" t="s">
        <v>30</v>
      </c>
      <c r="AC86" s="11">
        <f>IF(V86="","",VLOOKUP(V86,'男子'!A$4:Y$33,6,0))</f>
      </c>
      <c r="AD86" s="134"/>
      <c r="AE86" s="23" t="s">
        <v>116</v>
      </c>
      <c r="AF86" s="15"/>
      <c r="AG86" s="13" t="s">
        <v>28</v>
      </c>
      <c r="AH86" s="14">
        <f>IF(AF86="","",VLOOKUP(AF86,'男子'!A$4:Y$33,3,0))</f>
      </c>
      <c r="AI86" s="10" t="s">
        <v>0</v>
      </c>
      <c r="AJ86" s="10">
        <f>IF(AF86="","",VLOOKUP(AF86,'男子'!A$4:Y$33,4,0))</f>
      </c>
      <c r="AK86" s="12" t="s">
        <v>1</v>
      </c>
      <c r="AL86" s="13" t="s">
        <v>30</v>
      </c>
      <c r="AM86" s="9">
        <f>IF(AF86="","",VLOOKUP(AF86,'男子'!A$4:Y$33,6,0))</f>
      </c>
    </row>
    <row r="87" spans="1:39" ht="18" thickBot="1">
      <c r="A87" s="13" t="s">
        <v>25</v>
      </c>
      <c r="B87" s="220">
        <f>IF(B86="","",VLOOKUP(B86,'男子'!A$4:U$33,19,0))</f>
      </c>
      <c r="C87" s="220"/>
      <c r="D87" s="220"/>
      <c r="E87" s="220"/>
      <c r="F87" s="220"/>
      <c r="G87" s="220"/>
      <c r="H87" s="220"/>
      <c r="I87" s="220"/>
      <c r="J87" s="17"/>
      <c r="K87" s="13" t="s">
        <v>25</v>
      </c>
      <c r="L87" s="220">
        <f>IF(L86="","",VLOOKUP(L86,'男子'!A$4:U$33,21,0))</f>
      </c>
      <c r="M87" s="220"/>
      <c r="N87" s="220"/>
      <c r="O87" s="220"/>
      <c r="P87" s="220"/>
      <c r="Q87" s="220"/>
      <c r="R87" s="220"/>
      <c r="S87" s="220"/>
      <c r="T87" s="17"/>
      <c r="U87" s="13" t="s">
        <v>25</v>
      </c>
      <c r="V87" s="224">
        <f>IF(V86="","",VLOOKUP(V86,'男子'!A$4:Y$33,23,0))</f>
      </c>
      <c r="W87" s="225"/>
      <c r="X87" s="225"/>
      <c r="Y87" s="225"/>
      <c r="Z87" s="225"/>
      <c r="AA87" s="225"/>
      <c r="AB87" s="225"/>
      <c r="AC87" s="225"/>
      <c r="AD87" s="133"/>
      <c r="AE87" s="13" t="s">
        <v>25</v>
      </c>
      <c r="AF87" s="225">
        <f>IF(AF86="","",VLOOKUP(AF86,'男子'!A$4:Y$33,25,0))</f>
      </c>
      <c r="AG87" s="225"/>
      <c r="AH87" s="225"/>
      <c r="AI87" s="225"/>
      <c r="AJ87" s="225"/>
      <c r="AK87" s="225"/>
      <c r="AL87" s="225"/>
      <c r="AM87" s="225"/>
    </row>
    <row r="88" spans="1:39" ht="36.75" customHeight="1" thickBot="1">
      <c r="A88" s="221" t="s">
        <v>34</v>
      </c>
      <c r="B88" s="221"/>
      <c r="C88" s="221"/>
      <c r="D88" s="221"/>
      <c r="E88" s="221"/>
      <c r="F88" s="221"/>
      <c r="G88" s="221"/>
      <c r="H88" s="221"/>
      <c r="I88" s="221"/>
      <c r="J88" s="20"/>
      <c r="K88" s="221" t="s">
        <v>34</v>
      </c>
      <c r="L88" s="221"/>
      <c r="M88" s="221"/>
      <c r="N88" s="221"/>
      <c r="O88" s="221"/>
      <c r="P88" s="221"/>
      <c r="Q88" s="221"/>
      <c r="R88" s="221"/>
      <c r="S88" s="221"/>
      <c r="T88" s="130"/>
      <c r="U88" s="221" t="s">
        <v>34</v>
      </c>
      <c r="V88" s="221"/>
      <c r="W88" s="221"/>
      <c r="X88" s="221"/>
      <c r="Y88" s="221"/>
      <c r="Z88" s="221"/>
      <c r="AA88" s="221"/>
      <c r="AB88" s="221"/>
      <c r="AC88" s="221"/>
      <c r="AE88" s="221" t="s">
        <v>34</v>
      </c>
      <c r="AF88" s="221"/>
      <c r="AG88" s="221"/>
      <c r="AH88" s="221"/>
      <c r="AI88" s="221"/>
      <c r="AJ88" s="221"/>
      <c r="AK88" s="221"/>
      <c r="AL88" s="221"/>
      <c r="AM88" s="221"/>
    </row>
    <row r="89" spans="1:39" ht="18" thickBot="1">
      <c r="A89" s="13" t="s">
        <v>27</v>
      </c>
      <c r="B89" s="218">
        <f>IF(B91="","",VLOOKUP(B91,'男子'!A$4:U$33,2,0))</f>
      </c>
      <c r="C89" s="219"/>
      <c r="D89" s="219"/>
      <c r="E89" s="219"/>
      <c r="F89" s="219"/>
      <c r="G89" s="219" t="s">
        <v>29</v>
      </c>
      <c r="H89" s="219"/>
      <c r="I89" s="222"/>
      <c r="J89" s="17"/>
      <c r="K89" s="13" t="s">
        <v>27</v>
      </c>
      <c r="L89" s="218">
        <f>IF(L91="","",VLOOKUP(L91,'男子'!A$4:U$33,2,0))</f>
      </c>
      <c r="M89" s="219"/>
      <c r="N89" s="219"/>
      <c r="O89" s="219"/>
      <c r="P89" s="219"/>
      <c r="Q89" s="219" t="s">
        <v>29</v>
      </c>
      <c r="R89" s="219"/>
      <c r="S89" s="222"/>
      <c r="T89" s="17"/>
      <c r="U89" s="13" t="s">
        <v>27</v>
      </c>
      <c r="V89" s="219">
        <f>IF(V91="","",VLOOKUP(V91,'男子'!A$4:Y$33,2,0))</f>
      </c>
      <c r="W89" s="219"/>
      <c r="X89" s="219"/>
      <c r="Y89" s="219"/>
      <c r="Z89" s="219"/>
      <c r="AA89" s="219" t="s">
        <v>29</v>
      </c>
      <c r="AB89" s="219"/>
      <c r="AC89" s="222"/>
      <c r="AD89" s="17"/>
      <c r="AE89" s="13" t="s">
        <v>27</v>
      </c>
      <c r="AF89" s="218">
        <f>IF(AF91="","",VLOOKUP(AF91,'男子'!A$4:Y$33,2,0))</f>
      </c>
      <c r="AG89" s="219"/>
      <c r="AH89" s="219"/>
      <c r="AI89" s="219"/>
      <c r="AJ89" s="219"/>
      <c r="AK89" s="219" t="s">
        <v>29</v>
      </c>
      <c r="AL89" s="219"/>
      <c r="AM89" s="222"/>
    </row>
    <row r="90" spans="1:39" ht="18" thickBot="1">
      <c r="A90" s="13" t="s">
        <v>32</v>
      </c>
      <c r="B90" s="218">
        <f>IF(B91="","",VLOOKUP(B91,'男子'!A$4:U$33,18,0))</f>
      </c>
      <c r="C90" s="219"/>
      <c r="D90" s="219"/>
      <c r="E90" s="219"/>
      <c r="F90" s="219"/>
      <c r="G90" s="219"/>
      <c r="H90" s="145" t="s">
        <v>19</v>
      </c>
      <c r="I90" s="143"/>
      <c r="J90" s="17"/>
      <c r="K90" s="13" t="s">
        <v>33</v>
      </c>
      <c r="L90" s="218">
        <f>IF(L91="","",VLOOKUP(L91,'男子'!A$4:U$33,20,0))</f>
      </c>
      <c r="M90" s="219"/>
      <c r="N90" s="219"/>
      <c r="O90" s="219"/>
      <c r="P90" s="219"/>
      <c r="Q90" s="219"/>
      <c r="R90" s="145" t="s">
        <v>19</v>
      </c>
      <c r="S90" s="143"/>
      <c r="T90" s="17"/>
      <c r="U90" s="13" t="s">
        <v>113</v>
      </c>
      <c r="V90" s="218">
        <f>IF(V91="","",VLOOKUP(V91,'男子'!A$4:Y$33,22,0))</f>
      </c>
      <c r="W90" s="219"/>
      <c r="X90" s="219"/>
      <c r="Y90" s="219"/>
      <c r="Z90" s="219"/>
      <c r="AA90" s="219"/>
      <c r="AB90" s="145" t="s">
        <v>19</v>
      </c>
      <c r="AC90" s="143"/>
      <c r="AD90" s="17"/>
      <c r="AE90" s="13" t="s">
        <v>114</v>
      </c>
      <c r="AF90" s="218">
        <f>IF(AF91="","",VLOOKUP(AF91,'男子'!A$4:Y$33,24,0))</f>
      </c>
      <c r="AG90" s="219"/>
      <c r="AH90" s="219"/>
      <c r="AI90" s="219"/>
      <c r="AJ90" s="219"/>
      <c r="AK90" s="219"/>
      <c r="AL90" s="145" t="s">
        <v>19</v>
      </c>
      <c r="AM90" s="143"/>
    </row>
    <row r="91" spans="1:39" ht="18" thickBot="1">
      <c r="A91" s="23" t="s">
        <v>116</v>
      </c>
      <c r="B91" s="15"/>
      <c r="C91" s="13" t="s">
        <v>28</v>
      </c>
      <c r="D91" s="14">
        <f>IF(B91="","",VLOOKUP(B91,'男子'!A$4:U$33,3,0))</f>
      </c>
      <c r="E91" s="10" t="s">
        <v>0</v>
      </c>
      <c r="F91" s="10">
        <f>IF(B91="","",VLOOKUP(B91,'男子'!A$4:U$33,4,0))</f>
      </c>
      <c r="G91" s="12" t="s">
        <v>1</v>
      </c>
      <c r="H91" s="13" t="s">
        <v>30</v>
      </c>
      <c r="I91" s="9">
        <f>IF(B91="","",VLOOKUP(B91,'男子'!A$4:U$33,6,0))</f>
      </c>
      <c r="J91" s="18"/>
      <c r="K91" s="23" t="s">
        <v>116</v>
      </c>
      <c r="L91" s="15"/>
      <c r="M91" s="13" t="s">
        <v>28</v>
      </c>
      <c r="N91" s="14">
        <f>IF(L91="","",VLOOKUP(L91,'男子'!A$4:U$33,3,0))</f>
      </c>
      <c r="O91" s="10" t="s">
        <v>0</v>
      </c>
      <c r="P91" s="10">
        <f>IF(L91="","",VLOOKUP(L91,'男子'!A$4:U$33,4,0))</f>
      </c>
      <c r="Q91" s="12" t="s">
        <v>1</v>
      </c>
      <c r="R91" s="13" t="s">
        <v>30</v>
      </c>
      <c r="S91" s="9">
        <f>IF(L91="","",VLOOKUP(L91,'男子'!A$4:U$33,6,0))</f>
      </c>
      <c r="T91" s="18"/>
      <c r="U91" s="23" t="s">
        <v>116</v>
      </c>
      <c r="V91" s="132"/>
      <c r="W91" s="13" t="s">
        <v>28</v>
      </c>
      <c r="X91" s="14">
        <f>IF(V91="","",VLOOKUP(V91,'男子'!A$4:Y$33,3,0))</f>
      </c>
      <c r="Y91" s="10" t="s">
        <v>0</v>
      </c>
      <c r="Z91" s="10">
        <f>IF(V91="","",VLOOKUP(V91,'男子'!A$4:Y$33,4,0))</f>
      </c>
      <c r="AA91" s="12" t="s">
        <v>1</v>
      </c>
      <c r="AB91" s="13" t="s">
        <v>30</v>
      </c>
      <c r="AC91" s="11">
        <f>IF(V91="","",VLOOKUP(V91,'男子'!A$4:Y$33,6,0))</f>
      </c>
      <c r="AD91" s="134"/>
      <c r="AE91" s="23" t="s">
        <v>116</v>
      </c>
      <c r="AF91" s="15"/>
      <c r="AG91" s="13" t="s">
        <v>28</v>
      </c>
      <c r="AH91" s="14">
        <f>IF(AF91="","",VLOOKUP(AF91,'男子'!A$4:Y$33,3,0))</f>
      </c>
      <c r="AI91" s="10" t="s">
        <v>0</v>
      </c>
      <c r="AJ91" s="10">
        <f>IF(AF91="","",VLOOKUP(AF91,'男子'!A$4:Y$33,4,0))</f>
      </c>
      <c r="AK91" s="12" t="s">
        <v>1</v>
      </c>
      <c r="AL91" s="13" t="s">
        <v>30</v>
      </c>
      <c r="AM91" s="9">
        <f>IF(AF91="","",VLOOKUP(AF91,'男子'!A$4:Y$33,6,0))</f>
      </c>
    </row>
    <row r="92" spans="1:39" ht="18" thickBot="1">
      <c r="A92" s="13" t="s">
        <v>25</v>
      </c>
      <c r="B92" s="220">
        <f>IF(B91="","",VLOOKUP(B91,'男子'!A$4:U$33,19,0))</f>
      </c>
      <c r="C92" s="220"/>
      <c r="D92" s="220"/>
      <c r="E92" s="220"/>
      <c r="F92" s="220"/>
      <c r="G92" s="220"/>
      <c r="H92" s="220"/>
      <c r="I92" s="220"/>
      <c r="J92" s="17"/>
      <c r="K92" s="13" t="s">
        <v>25</v>
      </c>
      <c r="L92" s="220">
        <f>IF(L91="","",VLOOKUP(L91,'男子'!A$4:U$33,21,0))</f>
      </c>
      <c r="M92" s="220"/>
      <c r="N92" s="220"/>
      <c r="O92" s="220"/>
      <c r="P92" s="220"/>
      <c r="Q92" s="220"/>
      <c r="R92" s="220"/>
      <c r="S92" s="220"/>
      <c r="T92" s="17"/>
      <c r="U92" s="13" t="s">
        <v>25</v>
      </c>
      <c r="V92" s="224">
        <f>IF(V91="","",VLOOKUP(V91,'男子'!A$4:Y$33,23,0))</f>
      </c>
      <c r="W92" s="225"/>
      <c r="X92" s="225"/>
      <c r="Y92" s="225"/>
      <c r="Z92" s="225"/>
      <c r="AA92" s="225"/>
      <c r="AB92" s="225"/>
      <c r="AC92" s="225"/>
      <c r="AD92" s="133"/>
      <c r="AE92" s="13" t="s">
        <v>25</v>
      </c>
      <c r="AF92" s="225">
        <f>IF(AF91="","",VLOOKUP(AF91,'男子'!A$4:Y$33,25,0))</f>
      </c>
      <c r="AG92" s="225"/>
      <c r="AH92" s="225"/>
      <c r="AI92" s="225"/>
      <c r="AJ92" s="225"/>
      <c r="AK92" s="225"/>
      <c r="AL92" s="225"/>
      <c r="AM92" s="225"/>
    </row>
    <row r="94" ht="15" thickBot="1"/>
    <row r="95" spans="1:39" ht="18" thickBot="1">
      <c r="A95" s="13" t="s">
        <v>27</v>
      </c>
      <c r="B95" s="218">
        <f>IF(B97="","",VLOOKUP(B97,'男子'!A$4:U$33,2,0))</f>
      </c>
      <c r="C95" s="219"/>
      <c r="D95" s="219"/>
      <c r="E95" s="219"/>
      <c r="F95" s="219"/>
      <c r="G95" s="219" t="s">
        <v>29</v>
      </c>
      <c r="H95" s="219"/>
      <c r="I95" s="222"/>
      <c r="J95" s="17"/>
      <c r="K95" s="13" t="s">
        <v>27</v>
      </c>
      <c r="L95" s="218">
        <f>IF(L97="","",VLOOKUP(L97,'男子'!A$4:U$33,2,0))</f>
      </c>
      <c r="M95" s="219"/>
      <c r="N95" s="219"/>
      <c r="O95" s="219"/>
      <c r="P95" s="219"/>
      <c r="Q95" s="219" t="s">
        <v>29</v>
      </c>
      <c r="R95" s="219"/>
      <c r="S95" s="222"/>
      <c r="T95" s="17"/>
      <c r="U95" s="13" t="s">
        <v>27</v>
      </c>
      <c r="V95" s="219">
        <f>IF(V97="","",VLOOKUP(V97,'男子'!A$4:Y$33,2,0))</f>
      </c>
      <c r="W95" s="219"/>
      <c r="X95" s="219"/>
      <c r="Y95" s="219"/>
      <c r="Z95" s="219"/>
      <c r="AA95" s="219" t="s">
        <v>29</v>
      </c>
      <c r="AB95" s="219"/>
      <c r="AC95" s="222"/>
      <c r="AD95" s="17"/>
      <c r="AE95" s="13" t="s">
        <v>27</v>
      </c>
      <c r="AF95" s="218">
        <f>IF(AF97="","",VLOOKUP(AF97,'男子'!A$4:Y$33,2,0))</f>
      </c>
      <c r="AG95" s="219"/>
      <c r="AH95" s="219"/>
      <c r="AI95" s="219"/>
      <c r="AJ95" s="219"/>
      <c r="AK95" s="219" t="s">
        <v>29</v>
      </c>
      <c r="AL95" s="219"/>
      <c r="AM95" s="222"/>
    </row>
    <row r="96" spans="1:39" ht="18" thickBot="1">
      <c r="A96" s="13" t="s">
        <v>32</v>
      </c>
      <c r="B96" s="218">
        <f>IF(B97="","",VLOOKUP(B97,'男子'!A$4:U$33,18,0))</f>
      </c>
      <c r="C96" s="219"/>
      <c r="D96" s="219"/>
      <c r="E96" s="219"/>
      <c r="F96" s="219"/>
      <c r="G96" s="219"/>
      <c r="H96" s="145" t="s">
        <v>19</v>
      </c>
      <c r="I96" s="143"/>
      <c r="J96" s="17"/>
      <c r="K96" s="13" t="s">
        <v>33</v>
      </c>
      <c r="L96" s="218">
        <f>IF(L97="","",VLOOKUP(L97,'男子'!A$4:U$33,20,0))</f>
      </c>
      <c r="M96" s="219"/>
      <c r="N96" s="219"/>
      <c r="O96" s="219"/>
      <c r="P96" s="219"/>
      <c r="Q96" s="219"/>
      <c r="R96" s="145" t="s">
        <v>19</v>
      </c>
      <c r="S96" s="143"/>
      <c r="T96" s="17"/>
      <c r="U96" s="13" t="s">
        <v>113</v>
      </c>
      <c r="V96" s="218">
        <f>IF(V97="","",VLOOKUP(V97,'男子'!A$4:Y$33,22,0))</f>
      </c>
      <c r="W96" s="219"/>
      <c r="X96" s="219"/>
      <c r="Y96" s="219"/>
      <c r="Z96" s="219"/>
      <c r="AA96" s="219"/>
      <c r="AB96" s="145" t="s">
        <v>19</v>
      </c>
      <c r="AC96" s="143"/>
      <c r="AD96" s="17"/>
      <c r="AE96" s="13" t="s">
        <v>114</v>
      </c>
      <c r="AF96" s="218">
        <f>IF(AF97="","",VLOOKUP(AF97,'男子'!A$4:Y$33,24,0))</f>
      </c>
      <c r="AG96" s="219"/>
      <c r="AH96" s="219"/>
      <c r="AI96" s="219"/>
      <c r="AJ96" s="219"/>
      <c r="AK96" s="219"/>
      <c r="AL96" s="145" t="s">
        <v>19</v>
      </c>
      <c r="AM96" s="143"/>
    </row>
    <row r="97" spans="1:39" ht="18" thickBot="1">
      <c r="A97" s="23" t="s">
        <v>116</v>
      </c>
      <c r="B97" s="15"/>
      <c r="C97" s="13" t="s">
        <v>28</v>
      </c>
      <c r="D97" s="14">
        <f>IF(B97="","",VLOOKUP(B97,'男子'!A$4:U$33,3,0))</f>
      </c>
      <c r="E97" s="10" t="s">
        <v>0</v>
      </c>
      <c r="F97" s="10">
        <f>IF(B97="","",VLOOKUP(B97,'男子'!A$4:U$33,4,0))</f>
      </c>
      <c r="G97" s="12" t="s">
        <v>1</v>
      </c>
      <c r="H97" s="13" t="s">
        <v>30</v>
      </c>
      <c r="I97" s="9">
        <f>IF(B97="","",VLOOKUP(B97,'男子'!A$4:U$33,6,0))</f>
      </c>
      <c r="J97" s="18"/>
      <c r="K97" s="23" t="s">
        <v>116</v>
      </c>
      <c r="L97" s="15"/>
      <c r="M97" s="13" t="s">
        <v>28</v>
      </c>
      <c r="N97" s="14">
        <f>IF(L97="","",VLOOKUP(L97,'男子'!A$4:U$33,3,0))</f>
      </c>
      <c r="O97" s="10" t="s">
        <v>0</v>
      </c>
      <c r="P97" s="10">
        <f>IF(L97="","",VLOOKUP(L97,'男子'!A$4:U$33,4,0))</f>
      </c>
      <c r="Q97" s="12" t="s">
        <v>1</v>
      </c>
      <c r="R97" s="13" t="s">
        <v>30</v>
      </c>
      <c r="S97" s="9">
        <f>IF(L97="","",VLOOKUP(L97,'男子'!A$4:U$33,6,0))</f>
      </c>
      <c r="T97" s="18"/>
      <c r="U97" s="23" t="s">
        <v>116</v>
      </c>
      <c r="V97" s="132"/>
      <c r="W97" s="13" t="s">
        <v>28</v>
      </c>
      <c r="X97" s="14">
        <f>IF(V97="","",VLOOKUP(V97,'男子'!A$4:Y$33,3,0))</f>
      </c>
      <c r="Y97" s="10" t="s">
        <v>0</v>
      </c>
      <c r="Z97" s="10">
        <f>IF(V97="","",VLOOKUP(V97,'男子'!A$4:Y$33,4,0))</f>
      </c>
      <c r="AA97" s="12" t="s">
        <v>1</v>
      </c>
      <c r="AB97" s="13" t="s">
        <v>30</v>
      </c>
      <c r="AC97" s="11">
        <f>IF(V97="","",VLOOKUP(V97,'男子'!A$4:Y$33,6,0))</f>
      </c>
      <c r="AD97" s="134"/>
      <c r="AE97" s="23" t="s">
        <v>116</v>
      </c>
      <c r="AF97" s="15"/>
      <c r="AG97" s="13" t="s">
        <v>28</v>
      </c>
      <c r="AH97" s="14">
        <f>IF(AF97="","",VLOOKUP(AF97,'男子'!A$4:Y$33,3,0))</f>
      </c>
      <c r="AI97" s="10" t="s">
        <v>0</v>
      </c>
      <c r="AJ97" s="10">
        <f>IF(AF97="","",VLOOKUP(AF97,'男子'!A$4:Y$33,4,0))</f>
      </c>
      <c r="AK97" s="12" t="s">
        <v>1</v>
      </c>
      <c r="AL97" s="13" t="s">
        <v>30</v>
      </c>
      <c r="AM97" s="9">
        <f>IF(AF97="","",VLOOKUP(AF97,'男子'!A$4:Y$33,6,0))</f>
      </c>
    </row>
    <row r="98" spans="1:39" ht="18" thickBot="1">
      <c r="A98" s="13" t="s">
        <v>25</v>
      </c>
      <c r="B98" s="220">
        <f>IF(B97="","",VLOOKUP(B97,'男子'!A$4:U$33,19,0))</f>
      </c>
      <c r="C98" s="220"/>
      <c r="D98" s="220"/>
      <c r="E98" s="220"/>
      <c r="F98" s="220"/>
      <c r="G98" s="220"/>
      <c r="H98" s="220"/>
      <c r="I98" s="220"/>
      <c r="J98" s="17"/>
      <c r="K98" s="13" t="s">
        <v>25</v>
      </c>
      <c r="L98" s="220">
        <f>IF(L97="","",VLOOKUP(L97,'男子'!A$4:U$33,21,0))</f>
      </c>
      <c r="M98" s="220"/>
      <c r="N98" s="220"/>
      <c r="O98" s="220"/>
      <c r="P98" s="220"/>
      <c r="Q98" s="220"/>
      <c r="R98" s="220"/>
      <c r="S98" s="220"/>
      <c r="T98" s="17"/>
      <c r="U98" s="13" t="s">
        <v>25</v>
      </c>
      <c r="V98" s="224">
        <f>IF(V97="","",VLOOKUP(V97,'男子'!A$4:Y$33,23,0))</f>
      </c>
      <c r="W98" s="225"/>
      <c r="X98" s="225"/>
      <c r="Y98" s="225"/>
      <c r="Z98" s="225"/>
      <c r="AA98" s="225"/>
      <c r="AB98" s="225"/>
      <c r="AC98" s="225"/>
      <c r="AD98" s="133"/>
      <c r="AE98" s="13" t="s">
        <v>25</v>
      </c>
      <c r="AF98" s="225">
        <f>IF(AF97="","",VLOOKUP(AF97,'男子'!A$4:Y$33,25,0))</f>
      </c>
      <c r="AG98" s="225"/>
      <c r="AH98" s="225"/>
      <c r="AI98" s="225"/>
      <c r="AJ98" s="225"/>
      <c r="AK98" s="225"/>
      <c r="AL98" s="225"/>
      <c r="AM98" s="225"/>
    </row>
    <row r="99" spans="1:39" ht="36" customHeight="1" thickBot="1">
      <c r="A99" s="221" t="s">
        <v>34</v>
      </c>
      <c r="B99" s="221"/>
      <c r="C99" s="221"/>
      <c r="D99" s="221"/>
      <c r="E99" s="221"/>
      <c r="F99" s="221"/>
      <c r="G99" s="221"/>
      <c r="H99" s="221"/>
      <c r="I99" s="221"/>
      <c r="J99" s="19"/>
      <c r="K99" s="221" t="s">
        <v>34</v>
      </c>
      <c r="L99" s="221"/>
      <c r="M99" s="221"/>
      <c r="N99" s="221"/>
      <c r="O99" s="221"/>
      <c r="P99" s="221"/>
      <c r="Q99" s="221"/>
      <c r="R99" s="221"/>
      <c r="S99" s="221"/>
      <c r="T99" s="130"/>
      <c r="U99" s="221" t="s">
        <v>34</v>
      </c>
      <c r="V99" s="221"/>
      <c r="W99" s="221"/>
      <c r="X99" s="221"/>
      <c r="Y99" s="221"/>
      <c r="Z99" s="221"/>
      <c r="AA99" s="221"/>
      <c r="AB99" s="221"/>
      <c r="AC99" s="221"/>
      <c r="AE99" s="221" t="s">
        <v>34</v>
      </c>
      <c r="AF99" s="221"/>
      <c r="AG99" s="221"/>
      <c r="AH99" s="221"/>
      <c r="AI99" s="221"/>
      <c r="AJ99" s="221"/>
      <c r="AK99" s="221"/>
      <c r="AL99" s="221"/>
      <c r="AM99" s="221"/>
    </row>
    <row r="100" spans="1:39" ht="18" thickBot="1">
      <c r="A100" s="13" t="s">
        <v>27</v>
      </c>
      <c r="B100" s="218">
        <f>IF(B102="","",VLOOKUP(B102,'男子'!A$4:U$33,2,0))</f>
      </c>
      <c r="C100" s="219"/>
      <c r="D100" s="219"/>
      <c r="E100" s="219"/>
      <c r="F100" s="219"/>
      <c r="G100" s="219" t="s">
        <v>29</v>
      </c>
      <c r="H100" s="219"/>
      <c r="I100" s="222"/>
      <c r="J100" s="17"/>
      <c r="K100" s="13" t="s">
        <v>27</v>
      </c>
      <c r="L100" s="218">
        <f>IF(L102="","",VLOOKUP(L102,'男子'!A$4:U$33,2,0))</f>
      </c>
      <c r="M100" s="219"/>
      <c r="N100" s="219"/>
      <c r="O100" s="219"/>
      <c r="P100" s="219"/>
      <c r="Q100" s="219" t="s">
        <v>29</v>
      </c>
      <c r="R100" s="219"/>
      <c r="S100" s="222"/>
      <c r="T100" s="17"/>
      <c r="U100" s="13" t="s">
        <v>27</v>
      </c>
      <c r="V100" s="219">
        <f>IF(V102="","",VLOOKUP(V102,'男子'!A$4:Y$33,2,0))</f>
      </c>
      <c r="W100" s="219"/>
      <c r="X100" s="219"/>
      <c r="Y100" s="219"/>
      <c r="Z100" s="219"/>
      <c r="AA100" s="219" t="s">
        <v>29</v>
      </c>
      <c r="AB100" s="219"/>
      <c r="AC100" s="222"/>
      <c r="AD100" s="17"/>
      <c r="AE100" s="13" t="s">
        <v>27</v>
      </c>
      <c r="AF100" s="218">
        <f>IF(AF102="","",VLOOKUP(AF102,'男子'!A$4:Y$33,2,0))</f>
      </c>
      <c r="AG100" s="219"/>
      <c r="AH100" s="219"/>
      <c r="AI100" s="219"/>
      <c r="AJ100" s="219"/>
      <c r="AK100" s="219" t="s">
        <v>29</v>
      </c>
      <c r="AL100" s="219"/>
      <c r="AM100" s="222"/>
    </row>
    <row r="101" spans="1:39" ht="18" thickBot="1">
      <c r="A101" s="13" t="s">
        <v>32</v>
      </c>
      <c r="B101" s="218">
        <f>IF(B102="","",VLOOKUP(B102,'男子'!A$4:U$33,18,0))</f>
      </c>
      <c r="C101" s="219"/>
      <c r="D101" s="219"/>
      <c r="E101" s="219"/>
      <c r="F101" s="219"/>
      <c r="G101" s="219"/>
      <c r="H101" s="145" t="s">
        <v>19</v>
      </c>
      <c r="I101" s="143"/>
      <c r="J101" s="17"/>
      <c r="K101" s="13" t="s">
        <v>33</v>
      </c>
      <c r="L101" s="218">
        <f>IF(L102="","",VLOOKUP(L102,'男子'!A$4:U$33,20,0))</f>
      </c>
      <c r="M101" s="219"/>
      <c r="N101" s="219"/>
      <c r="O101" s="219"/>
      <c r="P101" s="219"/>
      <c r="Q101" s="219"/>
      <c r="R101" s="145" t="s">
        <v>19</v>
      </c>
      <c r="S101" s="143"/>
      <c r="T101" s="17"/>
      <c r="U101" s="13" t="s">
        <v>113</v>
      </c>
      <c r="V101" s="218">
        <f>IF(V102="","",VLOOKUP(V102,'男子'!A$4:Y$33,22,0))</f>
      </c>
      <c r="W101" s="219"/>
      <c r="X101" s="219"/>
      <c r="Y101" s="219"/>
      <c r="Z101" s="219"/>
      <c r="AA101" s="219"/>
      <c r="AB101" s="145" t="s">
        <v>19</v>
      </c>
      <c r="AC101" s="143"/>
      <c r="AD101" s="17"/>
      <c r="AE101" s="13" t="s">
        <v>114</v>
      </c>
      <c r="AF101" s="218">
        <f>IF(AF102="","",VLOOKUP(AF102,'男子'!A$4:Y$33,24,0))</f>
      </c>
      <c r="AG101" s="219"/>
      <c r="AH101" s="219"/>
      <c r="AI101" s="219"/>
      <c r="AJ101" s="219"/>
      <c r="AK101" s="219"/>
      <c r="AL101" s="145" t="s">
        <v>19</v>
      </c>
      <c r="AM101" s="143"/>
    </row>
    <row r="102" spans="1:39" ht="18" thickBot="1">
      <c r="A102" s="23" t="s">
        <v>116</v>
      </c>
      <c r="B102" s="15"/>
      <c r="C102" s="13" t="s">
        <v>28</v>
      </c>
      <c r="D102" s="14">
        <f>IF(B102="","",VLOOKUP(B102,'男子'!A$4:U$33,3,0))</f>
      </c>
      <c r="E102" s="10" t="s">
        <v>0</v>
      </c>
      <c r="F102" s="10">
        <f>IF(B102="","",VLOOKUP(B102,'男子'!A$4:U$33,4,0))</f>
      </c>
      <c r="G102" s="12" t="s">
        <v>1</v>
      </c>
      <c r="H102" s="13" t="s">
        <v>30</v>
      </c>
      <c r="I102" s="9">
        <f>IF(B102="","",VLOOKUP(B102,'男子'!A$4:U$33,6,0))</f>
      </c>
      <c r="J102" s="18"/>
      <c r="K102" s="23" t="s">
        <v>116</v>
      </c>
      <c r="L102" s="15"/>
      <c r="M102" s="13" t="s">
        <v>28</v>
      </c>
      <c r="N102" s="14">
        <f>IF(L102="","",VLOOKUP(L102,'男子'!A$4:U$33,3,0))</f>
      </c>
      <c r="O102" s="10" t="s">
        <v>0</v>
      </c>
      <c r="P102" s="10">
        <f>IF(L102="","",VLOOKUP(L102,'男子'!A$4:U$33,4,0))</f>
      </c>
      <c r="Q102" s="12" t="s">
        <v>1</v>
      </c>
      <c r="R102" s="13" t="s">
        <v>30</v>
      </c>
      <c r="S102" s="9">
        <f>IF(L102="","",VLOOKUP(L102,'男子'!A$4:U$33,6,0))</f>
      </c>
      <c r="T102" s="18"/>
      <c r="U102" s="23" t="s">
        <v>116</v>
      </c>
      <c r="V102" s="132"/>
      <c r="W102" s="13" t="s">
        <v>28</v>
      </c>
      <c r="X102" s="14">
        <f>IF(V102="","",VLOOKUP(V102,'男子'!A$4:Y$33,3,0))</f>
      </c>
      <c r="Y102" s="10" t="s">
        <v>0</v>
      </c>
      <c r="Z102" s="10">
        <f>IF(V102="","",VLOOKUP(V102,'男子'!A$4:Y$33,4,0))</f>
      </c>
      <c r="AA102" s="12" t="s">
        <v>1</v>
      </c>
      <c r="AB102" s="13" t="s">
        <v>30</v>
      </c>
      <c r="AC102" s="11">
        <f>IF(V102="","",VLOOKUP(V102,'男子'!A$4:Y$33,6,0))</f>
      </c>
      <c r="AD102" s="134"/>
      <c r="AE102" s="23" t="s">
        <v>116</v>
      </c>
      <c r="AF102" s="15"/>
      <c r="AG102" s="13" t="s">
        <v>28</v>
      </c>
      <c r="AH102" s="14">
        <f>IF(AF102="","",VLOOKUP(AF102,'男子'!A$4:Y$33,3,0))</f>
      </c>
      <c r="AI102" s="10" t="s">
        <v>0</v>
      </c>
      <c r="AJ102" s="10">
        <f>IF(AF102="","",VLOOKUP(AF102,'男子'!A$4:Y$33,4,0))</f>
      </c>
      <c r="AK102" s="12" t="s">
        <v>1</v>
      </c>
      <c r="AL102" s="13" t="s">
        <v>30</v>
      </c>
      <c r="AM102" s="9">
        <f>IF(AF102="","",VLOOKUP(AF102,'男子'!A$4:Y$33,6,0))</f>
      </c>
    </row>
    <row r="103" spans="1:39" ht="18" thickBot="1">
      <c r="A103" s="13" t="s">
        <v>25</v>
      </c>
      <c r="B103" s="220">
        <f>IF(B102="","",VLOOKUP(B102,'男子'!A$4:U$33,19,0))</f>
      </c>
      <c r="C103" s="220"/>
      <c r="D103" s="220"/>
      <c r="E103" s="220"/>
      <c r="F103" s="220"/>
      <c r="G103" s="220"/>
      <c r="H103" s="220"/>
      <c r="I103" s="220"/>
      <c r="J103" s="17"/>
      <c r="K103" s="13" t="s">
        <v>25</v>
      </c>
      <c r="L103" s="220">
        <f>IF(L102="","",VLOOKUP(L102,'男子'!A$4:U$33,21,0))</f>
      </c>
      <c r="M103" s="220"/>
      <c r="N103" s="220"/>
      <c r="O103" s="220"/>
      <c r="P103" s="220"/>
      <c r="Q103" s="220"/>
      <c r="R103" s="220"/>
      <c r="S103" s="220"/>
      <c r="T103" s="17"/>
      <c r="U103" s="13" t="s">
        <v>25</v>
      </c>
      <c r="V103" s="224">
        <f>IF(V102="","",VLOOKUP(V102,'男子'!A$4:Y$33,23,0))</f>
      </c>
      <c r="W103" s="225"/>
      <c r="X103" s="225"/>
      <c r="Y103" s="225"/>
      <c r="Z103" s="225"/>
      <c r="AA103" s="225"/>
      <c r="AB103" s="225"/>
      <c r="AC103" s="225"/>
      <c r="AD103" s="133"/>
      <c r="AE103" s="13" t="s">
        <v>25</v>
      </c>
      <c r="AF103" s="225">
        <f>IF(AF102="","",VLOOKUP(AF102,'男子'!A$4:Y$33,25,0))</f>
      </c>
      <c r="AG103" s="225"/>
      <c r="AH103" s="225"/>
      <c r="AI103" s="225"/>
      <c r="AJ103" s="225"/>
      <c r="AK103" s="225"/>
      <c r="AL103" s="225"/>
      <c r="AM103" s="225"/>
    </row>
    <row r="104" spans="1:39" ht="36" customHeight="1" thickBot="1">
      <c r="A104" s="221" t="s">
        <v>34</v>
      </c>
      <c r="B104" s="221"/>
      <c r="C104" s="221"/>
      <c r="D104" s="221"/>
      <c r="E104" s="221"/>
      <c r="F104" s="221"/>
      <c r="G104" s="221"/>
      <c r="H104" s="221"/>
      <c r="I104" s="221"/>
      <c r="J104" s="20"/>
      <c r="K104" s="221" t="s">
        <v>34</v>
      </c>
      <c r="L104" s="221"/>
      <c r="M104" s="221"/>
      <c r="N104" s="221"/>
      <c r="O104" s="221"/>
      <c r="P104" s="221"/>
      <c r="Q104" s="221"/>
      <c r="R104" s="221"/>
      <c r="S104" s="221"/>
      <c r="T104" s="130"/>
      <c r="U104" s="221" t="s">
        <v>34</v>
      </c>
      <c r="V104" s="221"/>
      <c r="W104" s="221"/>
      <c r="X104" s="221"/>
      <c r="Y104" s="221"/>
      <c r="Z104" s="221"/>
      <c r="AA104" s="221"/>
      <c r="AB104" s="221"/>
      <c r="AC104" s="221"/>
      <c r="AE104" s="221" t="s">
        <v>34</v>
      </c>
      <c r="AF104" s="221"/>
      <c r="AG104" s="221"/>
      <c r="AH104" s="221"/>
      <c r="AI104" s="221"/>
      <c r="AJ104" s="221"/>
      <c r="AK104" s="221"/>
      <c r="AL104" s="221"/>
      <c r="AM104" s="221"/>
    </row>
    <row r="105" spans="1:39" ht="18" thickBot="1">
      <c r="A105" s="13" t="s">
        <v>27</v>
      </c>
      <c r="B105" s="218">
        <f>IF(B107="","",VLOOKUP(B107,'男子'!A$4:U$33,2,0))</f>
      </c>
      <c r="C105" s="219"/>
      <c r="D105" s="219"/>
      <c r="E105" s="219"/>
      <c r="F105" s="219"/>
      <c r="G105" s="219" t="s">
        <v>29</v>
      </c>
      <c r="H105" s="219"/>
      <c r="I105" s="222"/>
      <c r="J105" s="17"/>
      <c r="K105" s="13" t="s">
        <v>27</v>
      </c>
      <c r="L105" s="218">
        <f>IF(L107="","",VLOOKUP(L107,'男子'!A$4:U$33,2,0))</f>
      </c>
      <c r="M105" s="219"/>
      <c r="N105" s="219"/>
      <c r="O105" s="219"/>
      <c r="P105" s="219"/>
      <c r="Q105" s="219" t="s">
        <v>29</v>
      </c>
      <c r="R105" s="219"/>
      <c r="S105" s="222"/>
      <c r="T105" s="17"/>
      <c r="U105" s="13" t="s">
        <v>27</v>
      </c>
      <c r="V105" s="219">
        <f>IF(V107="","",VLOOKUP(V107,'男子'!A$4:Y$33,2,0))</f>
      </c>
      <c r="W105" s="219"/>
      <c r="X105" s="219"/>
      <c r="Y105" s="219"/>
      <c r="Z105" s="219"/>
      <c r="AA105" s="219" t="s">
        <v>29</v>
      </c>
      <c r="AB105" s="219"/>
      <c r="AC105" s="222"/>
      <c r="AD105" s="17"/>
      <c r="AE105" s="13" t="s">
        <v>27</v>
      </c>
      <c r="AF105" s="218">
        <f>IF(AF107="","",VLOOKUP(AF107,'男子'!A$4:Y$33,2,0))</f>
      </c>
      <c r="AG105" s="219"/>
      <c r="AH105" s="219"/>
      <c r="AI105" s="219"/>
      <c r="AJ105" s="219"/>
      <c r="AK105" s="219" t="s">
        <v>29</v>
      </c>
      <c r="AL105" s="219"/>
      <c r="AM105" s="222"/>
    </row>
    <row r="106" spans="1:39" ht="18" thickBot="1">
      <c r="A106" s="13" t="s">
        <v>32</v>
      </c>
      <c r="B106" s="218">
        <f>IF(B107="","",VLOOKUP(B107,'男子'!A$4:U$33,18,0))</f>
      </c>
      <c r="C106" s="219"/>
      <c r="D106" s="219"/>
      <c r="E106" s="219"/>
      <c r="F106" s="219"/>
      <c r="G106" s="219"/>
      <c r="H106" s="145" t="s">
        <v>19</v>
      </c>
      <c r="I106" s="143"/>
      <c r="J106" s="17"/>
      <c r="K106" s="13" t="s">
        <v>33</v>
      </c>
      <c r="L106" s="218">
        <f>IF(L107="","",VLOOKUP(L107,'男子'!A$4:U$33,20,0))</f>
      </c>
      <c r="M106" s="219"/>
      <c r="N106" s="219"/>
      <c r="O106" s="219"/>
      <c r="P106" s="219"/>
      <c r="Q106" s="219"/>
      <c r="R106" s="145" t="s">
        <v>19</v>
      </c>
      <c r="S106" s="143"/>
      <c r="T106" s="17"/>
      <c r="U106" s="13" t="s">
        <v>113</v>
      </c>
      <c r="V106" s="218">
        <f>IF(V107="","",VLOOKUP(V107,'男子'!A$4:Y$33,22,0))</f>
      </c>
      <c r="W106" s="219"/>
      <c r="X106" s="219"/>
      <c r="Y106" s="219"/>
      <c r="Z106" s="219"/>
      <c r="AA106" s="219"/>
      <c r="AB106" s="145" t="s">
        <v>19</v>
      </c>
      <c r="AC106" s="143"/>
      <c r="AD106" s="17"/>
      <c r="AE106" s="13" t="s">
        <v>114</v>
      </c>
      <c r="AF106" s="218">
        <f>IF(AF107="","",VLOOKUP(AF107,'男子'!A$4:Y$33,24,0))</f>
      </c>
      <c r="AG106" s="219"/>
      <c r="AH106" s="219"/>
      <c r="AI106" s="219"/>
      <c r="AJ106" s="219"/>
      <c r="AK106" s="219"/>
      <c r="AL106" s="145" t="s">
        <v>19</v>
      </c>
      <c r="AM106" s="143"/>
    </row>
    <row r="107" spans="1:39" ht="18" thickBot="1">
      <c r="A107" s="23" t="s">
        <v>116</v>
      </c>
      <c r="B107" s="15"/>
      <c r="C107" s="13" t="s">
        <v>28</v>
      </c>
      <c r="D107" s="14">
        <f>IF(B107="","",VLOOKUP(B107,'男子'!A$4:U$33,3,0))</f>
      </c>
      <c r="E107" s="10" t="s">
        <v>0</v>
      </c>
      <c r="F107" s="10">
        <f>IF(B107="","",VLOOKUP(B107,'男子'!A$4:U$33,4,0))</f>
      </c>
      <c r="G107" s="12" t="s">
        <v>1</v>
      </c>
      <c r="H107" s="13" t="s">
        <v>30</v>
      </c>
      <c r="I107" s="9">
        <f>IF(B107="","",VLOOKUP(B107,'男子'!A$4:U$33,6,0))</f>
      </c>
      <c r="J107" s="18"/>
      <c r="K107" s="23" t="s">
        <v>116</v>
      </c>
      <c r="L107" s="15"/>
      <c r="M107" s="13" t="s">
        <v>28</v>
      </c>
      <c r="N107" s="14">
        <f>IF(L107="","",VLOOKUP(L107,'男子'!A$4:U$33,3,0))</f>
      </c>
      <c r="O107" s="10" t="s">
        <v>0</v>
      </c>
      <c r="P107" s="10">
        <f>IF(L107="","",VLOOKUP(L107,'男子'!A$4:U$33,4,0))</f>
      </c>
      <c r="Q107" s="12" t="s">
        <v>1</v>
      </c>
      <c r="R107" s="13" t="s">
        <v>30</v>
      </c>
      <c r="S107" s="9">
        <f>IF(L107="","",VLOOKUP(L107,'男子'!A$4:U$33,6,0))</f>
      </c>
      <c r="T107" s="18"/>
      <c r="U107" s="23" t="s">
        <v>116</v>
      </c>
      <c r="V107" s="132"/>
      <c r="W107" s="13" t="s">
        <v>28</v>
      </c>
      <c r="X107" s="14">
        <f>IF(V107="","",VLOOKUP(V107,'男子'!A$4:Y$33,3,0))</f>
      </c>
      <c r="Y107" s="10" t="s">
        <v>0</v>
      </c>
      <c r="Z107" s="10">
        <f>IF(V107="","",VLOOKUP(V107,'男子'!A$4:Y$33,4,0))</f>
      </c>
      <c r="AA107" s="12" t="s">
        <v>1</v>
      </c>
      <c r="AB107" s="13" t="s">
        <v>30</v>
      </c>
      <c r="AC107" s="11">
        <f>IF(V107="","",VLOOKUP(V107,'男子'!A$4:Y$33,6,0))</f>
      </c>
      <c r="AD107" s="134"/>
      <c r="AE107" s="23" t="s">
        <v>116</v>
      </c>
      <c r="AF107" s="15"/>
      <c r="AG107" s="13" t="s">
        <v>28</v>
      </c>
      <c r="AH107" s="14">
        <f>IF(AF107="","",VLOOKUP(AF107,'男子'!A$4:Y$33,3,0))</f>
      </c>
      <c r="AI107" s="10" t="s">
        <v>0</v>
      </c>
      <c r="AJ107" s="10">
        <f>IF(AF107="","",VLOOKUP(AF107,'男子'!A$4:Y$33,4,0))</f>
      </c>
      <c r="AK107" s="12" t="s">
        <v>1</v>
      </c>
      <c r="AL107" s="13" t="s">
        <v>30</v>
      </c>
      <c r="AM107" s="9">
        <f>IF(AF107="","",VLOOKUP(AF107,'男子'!A$4:Y$33,6,0))</f>
      </c>
    </row>
    <row r="108" spans="1:39" ht="18" thickBot="1">
      <c r="A108" s="13" t="s">
        <v>25</v>
      </c>
      <c r="B108" s="220">
        <f>IF(B107="","",VLOOKUP(B107,'男子'!A$4:U$33,19,0))</f>
      </c>
      <c r="C108" s="220"/>
      <c r="D108" s="220"/>
      <c r="E108" s="220"/>
      <c r="F108" s="220"/>
      <c r="G108" s="220"/>
      <c r="H108" s="220"/>
      <c r="I108" s="220"/>
      <c r="J108" s="17"/>
      <c r="K108" s="13" t="s">
        <v>25</v>
      </c>
      <c r="L108" s="220">
        <f>IF(L107="","",VLOOKUP(L107,'男子'!A$4:U$33,21,0))</f>
      </c>
      <c r="M108" s="220"/>
      <c r="N108" s="220"/>
      <c r="O108" s="220"/>
      <c r="P108" s="220"/>
      <c r="Q108" s="220"/>
      <c r="R108" s="220"/>
      <c r="S108" s="220"/>
      <c r="T108" s="17"/>
      <c r="U108" s="13" t="s">
        <v>25</v>
      </c>
      <c r="V108" s="224">
        <f>IF(V107="","",VLOOKUP(V107,'男子'!A$4:Y$33,23,0))</f>
      </c>
      <c r="W108" s="225"/>
      <c r="X108" s="225"/>
      <c r="Y108" s="225"/>
      <c r="Z108" s="225"/>
      <c r="AA108" s="225"/>
      <c r="AB108" s="225"/>
      <c r="AC108" s="225"/>
      <c r="AD108" s="133"/>
      <c r="AE108" s="13" t="s">
        <v>25</v>
      </c>
      <c r="AF108" s="225">
        <f>IF(AF107="","",VLOOKUP(AF107,'男子'!A$4:Y$33,25,0))</f>
      </c>
      <c r="AG108" s="225"/>
      <c r="AH108" s="225"/>
      <c r="AI108" s="225"/>
      <c r="AJ108" s="225"/>
      <c r="AK108" s="225"/>
      <c r="AL108" s="225"/>
      <c r="AM108" s="225"/>
    </row>
    <row r="109" spans="1:39" ht="36" customHeight="1" thickBot="1">
      <c r="A109" s="221" t="s">
        <v>34</v>
      </c>
      <c r="B109" s="221"/>
      <c r="C109" s="221"/>
      <c r="D109" s="221"/>
      <c r="E109" s="221"/>
      <c r="F109" s="221"/>
      <c r="G109" s="221"/>
      <c r="H109" s="221"/>
      <c r="I109" s="221"/>
      <c r="J109" s="20"/>
      <c r="K109" s="221" t="s">
        <v>34</v>
      </c>
      <c r="L109" s="221"/>
      <c r="M109" s="221"/>
      <c r="N109" s="221"/>
      <c r="O109" s="221"/>
      <c r="P109" s="221"/>
      <c r="Q109" s="221"/>
      <c r="R109" s="221"/>
      <c r="S109" s="221"/>
      <c r="T109" s="130"/>
      <c r="U109" s="221" t="s">
        <v>34</v>
      </c>
      <c r="V109" s="221"/>
      <c r="W109" s="221"/>
      <c r="X109" s="221"/>
      <c r="Y109" s="221"/>
      <c r="Z109" s="221"/>
      <c r="AA109" s="221"/>
      <c r="AB109" s="221"/>
      <c r="AC109" s="221"/>
      <c r="AE109" s="221" t="s">
        <v>34</v>
      </c>
      <c r="AF109" s="221"/>
      <c r="AG109" s="221"/>
      <c r="AH109" s="221"/>
      <c r="AI109" s="221"/>
      <c r="AJ109" s="221"/>
      <c r="AK109" s="221"/>
      <c r="AL109" s="221"/>
      <c r="AM109" s="221"/>
    </row>
    <row r="110" spans="1:39" ht="18" thickBot="1">
      <c r="A110" s="13" t="s">
        <v>27</v>
      </c>
      <c r="B110" s="218">
        <f>IF(B112="","",VLOOKUP(B112,'男子'!A$4:U$33,2,0))</f>
      </c>
      <c r="C110" s="219"/>
      <c r="D110" s="219"/>
      <c r="E110" s="219"/>
      <c r="F110" s="219"/>
      <c r="G110" s="219" t="s">
        <v>29</v>
      </c>
      <c r="H110" s="219"/>
      <c r="I110" s="222"/>
      <c r="J110" s="17"/>
      <c r="K110" s="13" t="s">
        <v>27</v>
      </c>
      <c r="L110" s="218">
        <f>IF(L112="","",VLOOKUP(L112,'男子'!A$4:U$33,2,0))</f>
      </c>
      <c r="M110" s="219"/>
      <c r="N110" s="219"/>
      <c r="O110" s="219"/>
      <c r="P110" s="219"/>
      <c r="Q110" s="219" t="s">
        <v>29</v>
      </c>
      <c r="R110" s="219"/>
      <c r="S110" s="222"/>
      <c r="T110" s="17"/>
      <c r="U110" s="13" t="s">
        <v>27</v>
      </c>
      <c r="V110" s="219">
        <f>IF(V112="","",VLOOKUP(V112,'男子'!A$4:Y$33,2,0))</f>
      </c>
      <c r="W110" s="219"/>
      <c r="X110" s="219"/>
      <c r="Y110" s="219"/>
      <c r="Z110" s="219"/>
      <c r="AA110" s="219" t="s">
        <v>29</v>
      </c>
      <c r="AB110" s="219"/>
      <c r="AC110" s="222"/>
      <c r="AD110" s="17"/>
      <c r="AE110" s="13" t="s">
        <v>27</v>
      </c>
      <c r="AF110" s="218">
        <f>IF(AF112="","",VLOOKUP(AF112,'男子'!A$4:Y$33,2,0))</f>
      </c>
      <c r="AG110" s="219"/>
      <c r="AH110" s="219"/>
      <c r="AI110" s="219"/>
      <c r="AJ110" s="219"/>
      <c r="AK110" s="219" t="s">
        <v>29</v>
      </c>
      <c r="AL110" s="219"/>
      <c r="AM110" s="222"/>
    </row>
    <row r="111" spans="1:39" ht="18" thickBot="1">
      <c r="A111" s="13" t="s">
        <v>32</v>
      </c>
      <c r="B111" s="218">
        <f>IF(B112="","",VLOOKUP(B112,'男子'!A$4:U$33,18,0))</f>
      </c>
      <c r="C111" s="219"/>
      <c r="D111" s="219"/>
      <c r="E111" s="219"/>
      <c r="F111" s="219"/>
      <c r="G111" s="219"/>
      <c r="H111" s="145" t="s">
        <v>19</v>
      </c>
      <c r="I111" s="143"/>
      <c r="J111" s="17"/>
      <c r="K111" s="13" t="s">
        <v>33</v>
      </c>
      <c r="L111" s="218">
        <f>IF(L112="","",VLOOKUP(L112,'男子'!A$4:U$33,20,0))</f>
      </c>
      <c r="M111" s="219"/>
      <c r="N111" s="219"/>
      <c r="O111" s="219"/>
      <c r="P111" s="219"/>
      <c r="Q111" s="219"/>
      <c r="R111" s="145" t="s">
        <v>19</v>
      </c>
      <c r="S111" s="143"/>
      <c r="T111" s="17"/>
      <c r="U111" s="13" t="s">
        <v>113</v>
      </c>
      <c r="V111" s="218">
        <f>IF(V112="","",VLOOKUP(V112,'男子'!A$4:Y$33,22,0))</f>
      </c>
      <c r="W111" s="219"/>
      <c r="X111" s="219"/>
      <c r="Y111" s="219"/>
      <c r="Z111" s="219"/>
      <c r="AA111" s="219"/>
      <c r="AB111" s="145" t="s">
        <v>19</v>
      </c>
      <c r="AC111" s="143"/>
      <c r="AD111" s="17"/>
      <c r="AE111" s="13" t="s">
        <v>114</v>
      </c>
      <c r="AF111" s="218">
        <f>IF(AF112="","",VLOOKUP(AF112,'男子'!A$4:Y$33,24,0))</f>
      </c>
      <c r="AG111" s="219"/>
      <c r="AH111" s="219"/>
      <c r="AI111" s="219"/>
      <c r="AJ111" s="219"/>
      <c r="AK111" s="219"/>
      <c r="AL111" s="145" t="s">
        <v>19</v>
      </c>
      <c r="AM111" s="143"/>
    </row>
    <row r="112" spans="1:39" ht="18" thickBot="1">
      <c r="A112" s="23" t="s">
        <v>116</v>
      </c>
      <c r="B112" s="15"/>
      <c r="C112" s="13" t="s">
        <v>28</v>
      </c>
      <c r="D112" s="14">
        <f>IF(B112="","",VLOOKUP(B112,'男子'!A$4:U$33,3,0))</f>
      </c>
      <c r="E112" s="10" t="s">
        <v>0</v>
      </c>
      <c r="F112" s="10">
        <f>IF(B112="","",VLOOKUP(B112,'男子'!A$4:U$33,4,0))</f>
      </c>
      <c r="G112" s="12" t="s">
        <v>1</v>
      </c>
      <c r="H112" s="13" t="s">
        <v>30</v>
      </c>
      <c r="I112" s="9">
        <f>IF(B112="","",VLOOKUP(B112,'男子'!A$4:U$33,6,0))</f>
      </c>
      <c r="J112" s="18"/>
      <c r="K112" s="23" t="s">
        <v>116</v>
      </c>
      <c r="L112" s="15"/>
      <c r="M112" s="13" t="s">
        <v>28</v>
      </c>
      <c r="N112" s="14">
        <f>IF(L112="","",VLOOKUP(L112,'男子'!A$4:U$33,3,0))</f>
      </c>
      <c r="O112" s="10" t="s">
        <v>0</v>
      </c>
      <c r="P112" s="10">
        <f>IF(L112="","",VLOOKUP(L112,'男子'!A$4:U$33,4,0))</f>
      </c>
      <c r="Q112" s="12" t="s">
        <v>1</v>
      </c>
      <c r="R112" s="13" t="s">
        <v>30</v>
      </c>
      <c r="S112" s="9">
        <f>IF(L112="","",VLOOKUP(L112,'男子'!A$4:U$33,6,0))</f>
      </c>
      <c r="T112" s="18"/>
      <c r="U112" s="23" t="s">
        <v>116</v>
      </c>
      <c r="V112" s="132"/>
      <c r="W112" s="13" t="s">
        <v>28</v>
      </c>
      <c r="X112" s="14">
        <f>IF(V112="","",VLOOKUP(V112,'男子'!A$4:Y$33,3,0))</f>
      </c>
      <c r="Y112" s="10" t="s">
        <v>0</v>
      </c>
      <c r="Z112" s="10">
        <f>IF(V112="","",VLOOKUP(V112,'男子'!A$4:Y$33,4,0))</f>
      </c>
      <c r="AA112" s="12" t="s">
        <v>1</v>
      </c>
      <c r="AB112" s="13" t="s">
        <v>30</v>
      </c>
      <c r="AC112" s="11">
        <f>IF(V112="","",VLOOKUP(V112,'男子'!A$4:Y$33,6,0))</f>
      </c>
      <c r="AD112" s="134"/>
      <c r="AE112" s="23" t="s">
        <v>116</v>
      </c>
      <c r="AF112" s="15"/>
      <c r="AG112" s="13" t="s">
        <v>28</v>
      </c>
      <c r="AH112" s="14">
        <f>IF(AF112="","",VLOOKUP(AF112,'男子'!A$4:Y$33,3,0))</f>
      </c>
      <c r="AI112" s="10" t="s">
        <v>0</v>
      </c>
      <c r="AJ112" s="10">
        <f>IF(AF112="","",VLOOKUP(AF112,'男子'!A$4:Y$33,4,0))</f>
      </c>
      <c r="AK112" s="12" t="s">
        <v>1</v>
      </c>
      <c r="AL112" s="13" t="s">
        <v>30</v>
      </c>
      <c r="AM112" s="9">
        <f>IF(AF112="","",VLOOKUP(AF112,'男子'!A$4:Y$33,6,0))</f>
      </c>
    </row>
    <row r="113" spans="1:39" ht="18" thickBot="1">
      <c r="A113" s="13" t="s">
        <v>25</v>
      </c>
      <c r="B113" s="220">
        <f>IF(B112="","",VLOOKUP(B112,'男子'!A$4:U$33,19,0))</f>
      </c>
      <c r="C113" s="220"/>
      <c r="D113" s="220"/>
      <c r="E113" s="220"/>
      <c r="F113" s="220"/>
      <c r="G113" s="220"/>
      <c r="H113" s="220"/>
      <c r="I113" s="220"/>
      <c r="J113" s="17"/>
      <c r="K113" s="13" t="s">
        <v>25</v>
      </c>
      <c r="L113" s="220">
        <f>IF(L112="","",VLOOKUP(L112,'男子'!A$4:U$33,21,0))</f>
      </c>
      <c r="M113" s="220"/>
      <c r="N113" s="220"/>
      <c r="O113" s="220"/>
      <c r="P113" s="220"/>
      <c r="Q113" s="220"/>
      <c r="R113" s="220"/>
      <c r="S113" s="220"/>
      <c r="T113" s="17"/>
      <c r="U113" s="13" t="s">
        <v>25</v>
      </c>
      <c r="V113" s="224">
        <f>IF(V112="","",VLOOKUP(V112,'男子'!A$4:Y$33,23,0))</f>
      </c>
      <c r="W113" s="225"/>
      <c r="X113" s="225"/>
      <c r="Y113" s="225"/>
      <c r="Z113" s="225"/>
      <c r="AA113" s="225"/>
      <c r="AB113" s="225"/>
      <c r="AC113" s="225"/>
      <c r="AD113" s="133"/>
      <c r="AE113" s="13" t="s">
        <v>25</v>
      </c>
      <c r="AF113" s="225">
        <f>IF(AF112="","",VLOOKUP(AF112,'男子'!A$4:Y$33,25,0))</f>
      </c>
      <c r="AG113" s="225"/>
      <c r="AH113" s="225"/>
      <c r="AI113" s="225"/>
      <c r="AJ113" s="225"/>
      <c r="AK113" s="225"/>
      <c r="AL113" s="225"/>
      <c r="AM113" s="225"/>
    </row>
    <row r="114" spans="1:39" ht="36" customHeight="1" thickBot="1">
      <c r="A114" s="221" t="s">
        <v>34</v>
      </c>
      <c r="B114" s="221"/>
      <c r="C114" s="221"/>
      <c r="D114" s="221"/>
      <c r="E114" s="221"/>
      <c r="F114" s="221"/>
      <c r="G114" s="221"/>
      <c r="H114" s="221"/>
      <c r="I114" s="221"/>
      <c r="J114" s="20"/>
      <c r="K114" s="221" t="s">
        <v>34</v>
      </c>
      <c r="L114" s="221"/>
      <c r="M114" s="221"/>
      <c r="N114" s="221"/>
      <c r="O114" s="221"/>
      <c r="P114" s="221"/>
      <c r="Q114" s="221"/>
      <c r="R114" s="221"/>
      <c r="S114" s="221"/>
      <c r="T114" s="130"/>
      <c r="U114" s="221" t="s">
        <v>34</v>
      </c>
      <c r="V114" s="221"/>
      <c r="W114" s="221"/>
      <c r="X114" s="221"/>
      <c r="Y114" s="221"/>
      <c r="Z114" s="221"/>
      <c r="AA114" s="221"/>
      <c r="AB114" s="221"/>
      <c r="AC114" s="221"/>
      <c r="AE114" s="221" t="s">
        <v>34</v>
      </c>
      <c r="AF114" s="221"/>
      <c r="AG114" s="221"/>
      <c r="AH114" s="221"/>
      <c r="AI114" s="221"/>
      <c r="AJ114" s="221"/>
      <c r="AK114" s="221"/>
      <c r="AL114" s="221"/>
      <c r="AM114" s="221"/>
    </row>
    <row r="115" spans="1:39" ht="18" thickBot="1">
      <c r="A115" s="13" t="s">
        <v>27</v>
      </c>
      <c r="B115" s="218">
        <f>IF(B117="","",VLOOKUP(B117,'男子'!A$4:U$33,2,0))</f>
      </c>
      <c r="C115" s="219"/>
      <c r="D115" s="219"/>
      <c r="E115" s="219"/>
      <c r="F115" s="219"/>
      <c r="G115" s="219" t="s">
        <v>29</v>
      </c>
      <c r="H115" s="219"/>
      <c r="I115" s="222"/>
      <c r="J115" s="17"/>
      <c r="K115" s="13" t="s">
        <v>27</v>
      </c>
      <c r="L115" s="218">
        <f>IF(L117="","",VLOOKUP(L117,'男子'!A$4:U$33,2,0))</f>
      </c>
      <c r="M115" s="219"/>
      <c r="N115" s="219"/>
      <c r="O115" s="219"/>
      <c r="P115" s="219"/>
      <c r="Q115" s="219" t="s">
        <v>29</v>
      </c>
      <c r="R115" s="219"/>
      <c r="S115" s="222"/>
      <c r="T115" s="17"/>
      <c r="U115" s="13" t="s">
        <v>27</v>
      </c>
      <c r="V115" s="219">
        <f>IF(V117="","",VLOOKUP(V117,'男子'!A$4:Y$33,2,0))</f>
      </c>
      <c r="W115" s="219"/>
      <c r="X115" s="219"/>
      <c r="Y115" s="219"/>
      <c r="Z115" s="219"/>
      <c r="AA115" s="219" t="s">
        <v>29</v>
      </c>
      <c r="AB115" s="219"/>
      <c r="AC115" s="222"/>
      <c r="AD115" s="17"/>
      <c r="AE115" s="13" t="s">
        <v>27</v>
      </c>
      <c r="AF115" s="218">
        <f>IF(AF117="","",VLOOKUP(AF117,'男子'!A$4:Y$33,2,0))</f>
      </c>
      <c r="AG115" s="219"/>
      <c r="AH115" s="219"/>
      <c r="AI115" s="219"/>
      <c r="AJ115" s="219"/>
      <c r="AK115" s="219" t="s">
        <v>29</v>
      </c>
      <c r="AL115" s="219"/>
      <c r="AM115" s="222"/>
    </row>
    <row r="116" spans="1:39" ht="18" thickBot="1">
      <c r="A116" s="13" t="s">
        <v>32</v>
      </c>
      <c r="B116" s="218">
        <f>IF(B117="","",VLOOKUP(B117,'男子'!A$4:U$33,18,0))</f>
      </c>
      <c r="C116" s="219"/>
      <c r="D116" s="219"/>
      <c r="E116" s="219"/>
      <c r="F116" s="219"/>
      <c r="G116" s="219"/>
      <c r="H116" s="145" t="s">
        <v>19</v>
      </c>
      <c r="I116" s="143"/>
      <c r="J116" s="17"/>
      <c r="K116" s="13" t="s">
        <v>33</v>
      </c>
      <c r="L116" s="218">
        <f>IF(L117="","",VLOOKUP(L117,'男子'!A$4:U$33,20,0))</f>
      </c>
      <c r="M116" s="219"/>
      <c r="N116" s="219"/>
      <c r="O116" s="219"/>
      <c r="P116" s="219"/>
      <c r="Q116" s="219"/>
      <c r="R116" s="145" t="s">
        <v>19</v>
      </c>
      <c r="S116" s="143"/>
      <c r="T116" s="17"/>
      <c r="U116" s="13" t="s">
        <v>113</v>
      </c>
      <c r="V116" s="218">
        <f>IF(V117="","",VLOOKUP(V117,'男子'!A$4:Y$33,22,0))</f>
      </c>
      <c r="W116" s="219"/>
      <c r="X116" s="219"/>
      <c r="Y116" s="219"/>
      <c r="Z116" s="219"/>
      <c r="AA116" s="219"/>
      <c r="AB116" s="145" t="s">
        <v>19</v>
      </c>
      <c r="AC116" s="143"/>
      <c r="AD116" s="17"/>
      <c r="AE116" s="13" t="s">
        <v>114</v>
      </c>
      <c r="AF116" s="218">
        <f>IF(AF117="","",VLOOKUP(AF117,'男子'!A$4:Y$33,24,0))</f>
      </c>
      <c r="AG116" s="219"/>
      <c r="AH116" s="219"/>
      <c r="AI116" s="219"/>
      <c r="AJ116" s="219"/>
      <c r="AK116" s="219"/>
      <c r="AL116" s="145" t="s">
        <v>19</v>
      </c>
      <c r="AM116" s="143"/>
    </row>
    <row r="117" spans="1:39" ht="18" thickBot="1">
      <c r="A117" s="23" t="s">
        <v>116</v>
      </c>
      <c r="B117" s="15"/>
      <c r="C117" s="13" t="s">
        <v>28</v>
      </c>
      <c r="D117" s="14">
        <f>IF(B117="","",VLOOKUP(B117,'男子'!A$4:U$33,3,0))</f>
      </c>
      <c r="E117" s="10" t="s">
        <v>0</v>
      </c>
      <c r="F117" s="10">
        <f>IF(B117="","",VLOOKUP(B117,'男子'!A$4:U$33,4,0))</f>
      </c>
      <c r="G117" s="12" t="s">
        <v>1</v>
      </c>
      <c r="H117" s="13" t="s">
        <v>30</v>
      </c>
      <c r="I117" s="9">
        <f>IF(B117="","",VLOOKUP(B117,'男子'!A$4:U$33,6,0))</f>
      </c>
      <c r="J117" s="18"/>
      <c r="K117" s="23" t="s">
        <v>116</v>
      </c>
      <c r="L117" s="15"/>
      <c r="M117" s="13" t="s">
        <v>28</v>
      </c>
      <c r="N117" s="14">
        <f>IF(L117="","",VLOOKUP(L117,'男子'!A$4:U$33,3,0))</f>
      </c>
      <c r="O117" s="10" t="s">
        <v>0</v>
      </c>
      <c r="P117" s="10">
        <f>IF(L117="","",VLOOKUP(L117,'男子'!A$4:U$33,4,0))</f>
      </c>
      <c r="Q117" s="12" t="s">
        <v>1</v>
      </c>
      <c r="R117" s="13" t="s">
        <v>30</v>
      </c>
      <c r="S117" s="9">
        <f>IF(L117="","",VLOOKUP(L117,'男子'!A$4:U$33,6,0))</f>
      </c>
      <c r="T117" s="18"/>
      <c r="U117" s="23" t="s">
        <v>116</v>
      </c>
      <c r="V117" s="132"/>
      <c r="W117" s="13" t="s">
        <v>28</v>
      </c>
      <c r="X117" s="14">
        <f>IF(V117="","",VLOOKUP(V117,'男子'!A$4:Y$33,3,0))</f>
      </c>
      <c r="Y117" s="10" t="s">
        <v>0</v>
      </c>
      <c r="Z117" s="10">
        <f>IF(V117="","",VLOOKUP(V117,'男子'!A$4:Y$33,4,0))</f>
      </c>
      <c r="AA117" s="12" t="s">
        <v>1</v>
      </c>
      <c r="AB117" s="13" t="s">
        <v>30</v>
      </c>
      <c r="AC117" s="11">
        <f>IF(V117="","",VLOOKUP(V117,'男子'!A$4:Y$33,6,0))</f>
      </c>
      <c r="AD117" s="134"/>
      <c r="AE117" s="23" t="s">
        <v>116</v>
      </c>
      <c r="AF117" s="15"/>
      <c r="AG117" s="13" t="s">
        <v>28</v>
      </c>
      <c r="AH117" s="14">
        <f>IF(AF117="","",VLOOKUP(AF117,'男子'!A$4:Y$33,3,0))</f>
      </c>
      <c r="AI117" s="10" t="s">
        <v>0</v>
      </c>
      <c r="AJ117" s="10">
        <f>IF(AF117="","",VLOOKUP(AF117,'男子'!A$4:Y$33,4,0))</f>
      </c>
      <c r="AK117" s="12" t="s">
        <v>1</v>
      </c>
      <c r="AL117" s="13" t="s">
        <v>30</v>
      </c>
      <c r="AM117" s="9">
        <f>IF(AF117="","",VLOOKUP(AF117,'男子'!A$4:Y$33,6,0))</f>
      </c>
    </row>
    <row r="118" spans="1:39" ht="18" thickBot="1">
      <c r="A118" s="13" t="s">
        <v>25</v>
      </c>
      <c r="B118" s="220">
        <f>IF(B117="","",VLOOKUP(B117,'男子'!A$4:U$33,19,0))</f>
      </c>
      <c r="C118" s="220"/>
      <c r="D118" s="220"/>
      <c r="E118" s="220"/>
      <c r="F118" s="220"/>
      <c r="G118" s="220"/>
      <c r="H118" s="220"/>
      <c r="I118" s="220"/>
      <c r="J118" s="17"/>
      <c r="K118" s="13" t="s">
        <v>25</v>
      </c>
      <c r="L118" s="220">
        <f>IF(L117="","",VLOOKUP(L117,'男子'!A$4:U$33,21,0))</f>
      </c>
      <c r="M118" s="220"/>
      <c r="N118" s="220"/>
      <c r="O118" s="220"/>
      <c r="P118" s="220"/>
      <c r="Q118" s="220"/>
      <c r="R118" s="220"/>
      <c r="S118" s="220"/>
      <c r="T118" s="17"/>
      <c r="U118" s="13" t="s">
        <v>25</v>
      </c>
      <c r="V118" s="224">
        <f>IF(V117="","",VLOOKUP(V117,'男子'!A$4:Y$33,23,0))</f>
      </c>
      <c r="W118" s="225"/>
      <c r="X118" s="225"/>
      <c r="Y118" s="225"/>
      <c r="Z118" s="225"/>
      <c r="AA118" s="225"/>
      <c r="AB118" s="225"/>
      <c r="AC118" s="225"/>
      <c r="AD118" s="133"/>
      <c r="AE118" s="13" t="s">
        <v>25</v>
      </c>
      <c r="AF118" s="225">
        <f>IF(AF117="","",VLOOKUP(AF117,'男子'!A$4:Y$33,25,0))</f>
      </c>
      <c r="AG118" s="225"/>
      <c r="AH118" s="225"/>
      <c r="AI118" s="225"/>
      <c r="AJ118" s="225"/>
      <c r="AK118" s="225"/>
      <c r="AL118" s="225"/>
      <c r="AM118" s="225"/>
    </row>
    <row r="119" spans="1:39" ht="36" customHeight="1" thickBot="1">
      <c r="A119" s="221" t="s">
        <v>34</v>
      </c>
      <c r="B119" s="221"/>
      <c r="C119" s="221"/>
      <c r="D119" s="221"/>
      <c r="E119" s="221"/>
      <c r="F119" s="221"/>
      <c r="G119" s="221"/>
      <c r="H119" s="221"/>
      <c r="I119" s="221"/>
      <c r="J119" s="20"/>
      <c r="K119" s="221" t="s">
        <v>34</v>
      </c>
      <c r="L119" s="221"/>
      <c r="M119" s="221"/>
      <c r="N119" s="221"/>
      <c r="O119" s="221"/>
      <c r="P119" s="221"/>
      <c r="Q119" s="221"/>
      <c r="R119" s="221"/>
      <c r="S119" s="221"/>
      <c r="T119" s="130"/>
      <c r="U119" s="221" t="s">
        <v>34</v>
      </c>
      <c r="V119" s="221"/>
      <c r="W119" s="221"/>
      <c r="X119" s="221"/>
      <c r="Y119" s="221"/>
      <c r="Z119" s="221"/>
      <c r="AA119" s="221"/>
      <c r="AB119" s="221"/>
      <c r="AC119" s="221"/>
      <c r="AE119" s="221" t="s">
        <v>34</v>
      </c>
      <c r="AF119" s="221"/>
      <c r="AG119" s="221"/>
      <c r="AH119" s="221"/>
      <c r="AI119" s="221"/>
      <c r="AJ119" s="221"/>
      <c r="AK119" s="221"/>
      <c r="AL119" s="221"/>
      <c r="AM119" s="221"/>
    </row>
    <row r="120" spans="1:39" ht="18" thickBot="1">
      <c r="A120" s="13" t="s">
        <v>27</v>
      </c>
      <c r="B120" s="218">
        <f>IF(B122="","",VLOOKUP(B122,'男子'!A$4:U$33,2,0))</f>
      </c>
      <c r="C120" s="219"/>
      <c r="D120" s="219"/>
      <c r="E120" s="219"/>
      <c r="F120" s="219"/>
      <c r="G120" s="219" t="s">
        <v>29</v>
      </c>
      <c r="H120" s="219"/>
      <c r="I120" s="222"/>
      <c r="J120" s="17"/>
      <c r="K120" s="13" t="s">
        <v>27</v>
      </c>
      <c r="L120" s="218">
        <f>IF(L122="","",VLOOKUP(L122,'男子'!A$4:U$33,2,0))</f>
      </c>
      <c r="M120" s="219"/>
      <c r="N120" s="219"/>
      <c r="O120" s="219"/>
      <c r="P120" s="219"/>
      <c r="Q120" s="219" t="s">
        <v>29</v>
      </c>
      <c r="R120" s="219"/>
      <c r="S120" s="222"/>
      <c r="T120" s="17"/>
      <c r="U120" s="13" t="s">
        <v>27</v>
      </c>
      <c r="V120" s="219">
        <f>IF(V122="","",VLOOKUP(V122,'男子'!A$4:Y$33,2,0))</f>
      </c>
      <c r="W120" s="219"/>
      <c r="X120" s="219"/>
      <c r="Y120" s="219"/>
      <c r="Z120" s="219"/>
      <c r="AA120" s="219" t="s">
        <v>29</v>
      </c>
      <c r="AB120" s="219"/>
      <c r="AC120" s="222"/>
      <c r="AD120" s="17"/>
      <c r="AE120" s="13" t="s">
        <v>27</v>
      </c>
      <c r="AF120" s="218">
        <f>IF(AF122="","",VLOOKUP(AF122,'男子'!A$4:Y$33,2,0))</f>
      </c>
      <c r="AG120" s="219"/>
      <c r="AH120" s="219"/>
      <c r="AI120" s="219"/>
      <c r="AJ120" s="219"/>
      <c r="AK120" s="219" t="s">
        <v>29</v>
      </c>
      <c r="AL120" s="219"/>
      <c r="AM120" s="222"/>
    </row>
    <row r="121" spans="1:39" ht="18" thickBot="1">
      <c r="A121" s="13" t="s">
        <v>32</v>
      </c>
      <c r="B121" s="218">
        <f>IF(B122="","",VLOOKUP(B122,'男子'!A$4:U$33,18,0))</f>
      </c>
      <c r="C121" s="219"/>
      <c r="D121" s="219"/>
      <c r="E121" s="219"/>
      <c r="F121" s="219"/>
      <c r="G121" s="219"/>
      <c r="H121" s="145" t="s">
        <v>19</v>
      </c>
      <c r="I121" s="143"/>
      <c r="J121" s="17"/>
      <c r="K121" s="13" t="s">
        <v>33</v>
      </c>
      <c r="L121" s="218">
        <f>IF(L122="","",VLOOKUP(L122,'男子'!A$4:U$33,20,0))</f>
      </c>
      <c r="M121" s="219"/>
      <c r="N121" s="219"/>
      <c r="O121" s="219"/>
      <c r="P121" s="219"/>
      <c r="Q121" s="219"/>
      <c r="R121" s="145" t="s">
        <v>19</v>
      </c>
      <c r="S121" s="143"/>
      <c r="T121" s="17"/>
      <c r="U121" s="13" t="s">
        <v>113</v>
      </c>
      <c r="V121" s="218">
        <f>IF(V122="","",VLOOKUP(V122,'男子'!A$4:Y$33,22,0))</f>
      </c>
      <c r="W121" s="219"/>
      <c r="X121" s="219"/>
      <c r="Y121" s="219"/>
      <c r="Z121" s="219"/>
      <c r="AA121" s="219"/>
      <c r="AB121" s="145" t="s">
        <v>19</v>
      </c>
      <c r="AC121" s="143"/>
      <c r="AD121" s="17"/>
      <c r="AE121" s="13" t="s">
        <v>114</v>
      </c>
      <c r="AF121" s="218">
        <f>IF(AF122="","",VLOOKUP(AF122,'男子'!A$4:Y$33,24,0))</f>
      </c>
      <c r="AG121" s="219"/>
      <c r="AH121" s="219"/>
      <c r="AI121" s="219"/>
      <c r="AJ121" s="219"/>
      <c r="AK121" s="219"/>
      <c r="AL121" s="145" t="s">
        <v>19</v>
      </c>
      <c r="AM121" s="143"/>
    </row>
    <row r="122" spans="1:39" ht="18" thickBot="1">
      <c r="A122" s="23" t="s">
        <v>116</v>
      </c>
      <c r="B122" s="15"/>
      <c r="C122" s="13" t="s">
        <v>28</v>
      </c>
      <c r="D122" s="14">
        <f>IF(B122="","",VLOOKUP(B122,'男子'!A$4:U$33,3,0))</f>
      </c>
      <c r="E122" s="10" t="s">
        <v>0</v>
      </c>
      <c r="F122" s="10">
        <f>IF(B122="","",VLOOKUP(B122,'男子'!A$4:U$33,4,0))</f>
      </c>
      <c r="G122" s="12" t="s">
        <v>1</v>
      </c>
      <c r="H122" s="13" t="s">
        <v>30</v>
      </c>
      <c r="I122" s="9">
        <f>IF(B122="","",VLOOKUP(B122,'男子'!A$4:U$33,6,0))</f>
      </c>
      <c r="J122" s="18"/>
      <c r="K122" s="23" t="s">
        <v>116</v>
      </c>
      <c r="L122" s="15"/>
      <c r="M122" s="13" t="s">
        <v>28</v>
      </c>
      <c r="N122" s="14">
        <f>IF(L122="","",VLOOKUP(L122,'男子'!A$4:U$33,3,0))</f>
      </c>
      <c r="O122" s="10" t="s">
        <v>0</v>
      </c>
      <c r="P122" s="10">
        <f>IF(L122="","",VLOOKUP(L122,'男子'!A$4:U$33,4,0))</f>
      </c>
      <c r="Q122" s="12" t="s">
        <v>1</v>
      </c>
      <c r="R122" s="13" t="s">
        <v>30</v>
      </c>
      <c r="S122" s="9">
        <f>IF(L122="","",VLOOKUP(L122,'男子'!A$4:U$33,6,0))</f>
      </c>
      <c r="T122" s="18"/>
      <c r="U122" s="23" t="s">
        <v>116</v>
      </c>
      <c r="V122" s="132"/>
      <c r="W122" s="13" t="s">
        <v>28</v>
      </c>
      <c r="X122" s="14">
        <f>IF(V122="","",VLOOKUP(V122,'男子'!A$4:Y$33,3,0))</f>
      </c>
      <c r="Y122" s="10" t="s">
        <v>0</v>
      </c>
      <c r="Z122" s="10">
        <f>IF(V122="","",VLOOKUP(V122,'男子'!A$4:Y$33,4,0))</f>
      </c>
      <c r="AA122" s="12" t="s">
        <v>1</v>
      </c>
      <c r="AB122" s="13" t="s">
        <v>30</v>
      </c>
      <c r="AC122" s="11">
        <f>IF(V122="","",VLOOKUP(V122,'男子'!A$4:Y$33,6,0))</f>
      </c>
      <c r="AD122" s="134"/>
      <c r="AE122" s="23" t="s">
        <v>116</v>
      </c>
      <c r="AF122" s="15"/>
      <c r="AG122" s="13" t="s">
        <v>28</v>
      </c>
      <c r="AH122" s="14">
        <f>IF(AF122="","",VLOOKUP(AF122,'男子'!A$4:Y$33,3,0))</f>
      </c>
      <c r="AI122" s="10" t="s">
        <v>0</v>
      </c>
      <c r="AJ122" s="10">
        <f>IF(AF122="","",VLOOKUP(AF122,'男子'!A$4:Y$33,4,0))</f>
      </c>
      <c r="AK122" s="12" t="s">
        <v>1</v>
      </c>
      <c r="AL122" s="13" t="s">
        <v>30</v>
      </c>
      <c r="AM122" s="9">
        <f>IF(AF122="","",VLOOKUP(AF122,'男子'!A$4:Y$33,6,0))</f>
      </c>
    </row>
    <row r="123" spans="1:39" ht="18" thickBot="1">
      <c r="A123" s="13" t="s">
        <v>25</v>
      </c>
      <c r="B123" s="220">
        <f>IF(B122="","",VLOOKUP(B122,'男子'!A$4:U$33,19,0))</f>
      </c>
      <c r="C123" s="220"/>
      <c r="D123" s="220"/>
      <c r="E123" s="220"/>
      <c r="F123" s="220"/>
      <c r="G123" s="220"/>
      <c r="H123" s="220"/>
      <c r="I123" s="220"/>
      <c r="J123" s="17"/>
      <c r="K123" s="13" t="s">
        <v>25</v>
      </c>
      <c r="L123" s="220">
        <f>IF(L122="","",VLOOKUP(L122,'男子'!A$4:U$33,21,0))</f>
      </c>
      <c r="M123" s="220"/>
      <c r="N123" s="220"/>
      <c r="O123" s="220"/>
      <c r="P123" s="220"/>
      <c r="Q123" s="220"/>
      <c r="R123" s="220"/>
      <c r="S123" s="220"/>
      <c r="T123" s="17"/>
      <c r="U123" s="13" t="s">
        <v>25</v>
      </c>
      <c r="V123" s="224">
        <f>IF(V122="","",VLOOKUP(V122,'男子'!A$4:Y$33,23,0))</f>
      </c>
      <c r="W123" s="225"/>
      <c r="X123" s="225"/>
      <c r="Y123" s="225"/>
      <c r="Z123" s="225"/>
      <c r="AA123" s="225"/>
      <c r="AB123" s="225"/>
      <c r="AC123" s="225"/>
      <c r="AD123" s="133"/>
      <c r="AE123" s="13" t="s">
        <v>25</v>
      </c>
      <c r="AF123" s="225">
        <f>IF(AF122="","",VLOOKUP(AF122,'男子'!A$4:Y$33,25,0))</f>
      </c>
      <c r="AG123" s="225"/>
      <c r="AH123" s="225"/>
      <c r="AI123" s="225"/>
      <c r="AJ123" s="225"/>
      <c r="AK123" s="225"/>
      <c r="AL123" s="225"/>
      <c r="AM123" s="225"/>
    </row>
    <row r="125" ht="15" thickBot="1"/>
    <row r="126" spans="1:39" ht="18" thickBot="1">
      <c r="A126" s="13" t="s">
        <v>27</v>
      </c>
      <c r="B126" s="218">
        <f>IF(B128="","",VLOOKUP(B128,'男子'!A$4:U$33,2,0))</f>
      </c>
      <c r="C126" s="219"/>
      <c r="D126" s="219"/>
      <c r="E126" s="219"/>
      <c r="F126" s="219"/>
      <c r="G126" s="219" t="s">
        <v>29</v>
      </c>
      <c r="H126" s="219"/>
      <c r="I126" s="222"/>
      <c r="J126" s="17"/>
      <c r="K126" s="13" t="s">
        <v>27</v>
      </c>
      <c r="L126" s="218">
        <f>IF(L128="","",VLOOKUP(L128,'男子'!A$4:U$33,2,0))</f>
      </c>
      <c r="M126" s="219"/>
      <c r="N126" s="219"/>
      <c r="O126" s="219"/>
      <c r="P126" s="219"/>
      <c r="Q126" s="219" t="s">
        <v>29</v>
      </c>
      <c r="R126" s="219"/>
      <c r="S126" s="222"/>
      <c r="T126" s="17"/>
      <c r="U126" s="13" t="s">
        <v>27</v>
      </c>
      <c r="V126" s="219">
        <f>IF(V128="","",VLOOKUP(V128,'男子'!A$4:Y$33,2,0))</f>
      </c>
      <c r="W126" s="219"/>
      <c r="X126" s="219"/>
      <c r="Y126" s="219"/>
      <c r="Z126" s="219"/>
      <c r="AA126" s="219" t="s">
        <v>29</v>
      </c>
      <c r="AB126" s="219"/>
      <c r="AC126" s="222"/>
      <c r="AD126" s="17"/>
      <c r="AE126" s="13" t="s">
        <v>27</v>
      </c>
      <c r="AF126" s="218">
        <f>IF(AF128="","",VLOOKUP(AF128,'男子'!A$4:Y$33,2,0))</f>
      </c>
      <c r="AG126" s="219"/>
      <c r="AH126" s="219"/>
      <c r="AI126" s="219"/>
      <c r="AJ126" s="219"/>
      <c r="AK126" s="219" t="s">
        <v>29</v>
      </c>
      <c r="AL126" s="219"/>
      <c r="AM126" s="222"/>
    </row>
    <row r="127" spans="1:39" ht="18" thickBot="1">
      <c r="A127" s="13" t="s">
        <v>32</v>
      </c>
      <c r="B127" s="218">
        <f>IF(B128="","",VLOOKUP(B128,'男子'!A$4:U$33,18,0))</f>
      </c>
      <c r="C127" s="219"/>
      <c r="D127" s="219"/>
      <c r="E127" s="219"/>
      <c r="F127" s="219"/>
      <c r="G127" s="219"/>
      <c r="H127" s="145" t="s">
        <v>19</v>
      </c>
      <c r="I127" s="143"/>
      <c r="J127" s="17"/>
      <c r="K127" s="13" t="s">
        <v>33</v>
      </c>
      <c r="L127" s="218">
        <f>IF(L128="","",VLOOKUP(L128,'男子'!A$4:U$33,20,0))</f>
      </c>
      <c r="M127" s="219"/>
      <c r="N127" s="219"/>
      <c r="O127" s="219"/>
      <c r="P127" s="219"/>
      <c r="Q127" s="219"/>
      <c r="R127" s="145" t="s">
        <v>19</v>
      </c>
      <c r="S127" s="143"/>
      <c r="T127" s="17"/>
      <c r="U127" s="13" t="s">
        <v>113</v>
      </c>
      <c r="V127" s="218">
        <f>IF(V128="","",VLOOKUP(V128,'男子'!A$4:Y$33,22,0))</f>
      </c>
      <c r="W127" s="219"/>
      <c r="X127" s="219"/>
      <c r="Y127" s="219"/>
      <c r="Z127" s="219"/>
      <c r="AA127" s="219"/>
      <c r="AB127" s="145" t="s">
        <v>19</v>
      </c>
      <c r="AC127" s="143"/>
      <c r="AD127" s="17"/>
      <c r="AE127" s="13" t="s">
        <v>114</v>
      </c>
      <c r="AF127" s="218">
        <f>IF(AF128="","",VLOOKUP(AF128,'男子'!A$4:Y$33,24,0))</f>
      </c>
      <c r="AG127" s="219"/>
      <c r="AH127" s="219"/>
      <c r="AI127" s="219"/>
      <c r="AJ127" s="219"/>
      <c r="AK127" s="219"/>
      <c r="AL127" s="145" t="s">
        <v>19</v>
      </c>
      <c r="AM127" s="143"/>
    </row>
    <row r="128" spans="1:39" ht="18" thickBot="1">
      <c r="A128" s="23" t="s">
        <v>116</v>
      </c>
      <c r="B128" s="15"/>
      <c r="C128" s="13" t="s">
        <v>28</v>
      </c>
      <c r="D128" s="14">
        <f>IF(B128="","",VLOOKUP(B128,'男子'!A$4:U$33,3,0))</f>
      </c>
      <c r="E128" s="10" t="s">
        <v>0</v>
      </c>
      <c r="F128" s="10">
        <f>IF(B128="","",VLOOKUP(B128,'男子'!A$4:U$33,4,0))</f>
      </c>
      <c r="G128" s="12" t="s">
        <v>1</v>
      </c>
      <c r="H128" s="13" t="s">
        <v>30</v>
      </c>
      <c r="I128" s="9">
        <f>IF(B128="","",VLOOKUP(B128,'男子'!A$4:U$33,6,0))</f>
      </c>
      <c r="J128" s="18"/>
      <c r="K128" s="23" t="s">
        <v>116</v>
      </c>
      <c r="L128" s="15"/>
      <c r="M128" s="13" t="s">
        <v>28</v>
      </c>
      <c r="N128" s="14">
        <f>IF(L128="","",VLOOKUP(L128,'男子'!A$4:U$33,3,0))</f>
      </c>
      <c r="O128" s="10" t="s">
        <v>0</v>
      </c>
      <c r="P128" s="10">
        <f>IF(L128="","",VLOOKUP(L128,'男子'!A$4:U$33,4,0))</f>
      </c>
      <c r="Q128" s="12" t="s">
        <v>1</v>
      </c>
      <c r="R128" s="13" t="s">
        <v>30</v>
      </c>
      <c r="S128" s="9">
        <f>IF(L128="","",VLOOKUP(L128,'男子'!A$4:U$33,6,0))</f>
      </c>
      <c r="T128" s="18"/>
      <c r="U128" s="23" t="s">
        <v>116</v>
      </c>
      <c r="V128" s="132"/>
      <c r="W128" s="13" t="s">
        <v>28</v>
      </c>
      <c r="X128" s="14">
        <f>IF(V128="","",VLOOKUP(V128,'男子'!A$4:Y$33,3,0))</f>
      </c>
      <c r="Y128" s="10" t="s">
        <v>0</v>
      </c>
      <c r="Z128" s="10">
        <f>IF(V128="","",VLOOKUP(V128,'男子'!A$4:Y$33,4,0))</f>
      </c>
      <c r="AA128" s="12" t="s">
        <v>1</v>
      </c>
      <c r="AB128" s="13" t="s">
        <v>30</v>
      </c>
      <c r="AC128" s="11">
        <f>IF(V128="","",VLOOKUP(V128,'男子'!A$4:Y$33,6,0))</f>
      </c>
      <c r="AD128" s="134"/>
      <c r="AE128" s="23" t="s">
        <v>116</v>
      </c>
      <c r="AF128" s="15"/>
      <c r="AG128" s="13" t="s">
        <v>28</v>
      </c>
      <c r="AH128" s="14">
        <f>IF(AF128="","",VLOOKUP(AF128,'男子'!A$4:Y$33,3,0))</f>
      </c>
      <c r="AI128" s="10" t="s">
        <v>0</v>
      </c>
      <c r="AJ128" s="10">
        <f>IF(AF128="","",VLOOKUP(AF128,'男子'!A$4:Y$33,4,0))</f>
      </c>
      <c r="AK128" s="12" t="s">
        <v>1</v>
      </c>
      <c r="AL128" s="13" t="s">
        <v>30</v>
      </c>
      <c r="AM128" s="9">
        <f>IF(AF128="","",VLOOKUP(AF128,'男子'!A$4:Y$33,6,0))</f>
      </c>
    </row>
    <row r="129" spans="1:39" ht="18" thickBot="1">
      <c r="A129" s="13" t="s">
        <v>25</v>
      </c>
      <c r="B129" s="220">
        <f>IF(B128="","",VLOOKUP(B128,'男子'!A$4:U$33,19,0))</f>
      </c>
      <c r="C129" s="220"/>
      <c r="D129" s="220"/>
      <c r="E129" s="220"/>
      <c r="F129" s="220"/>
      <c r="G129" s="220"/>
      <c r="H129" s="220"/>
      <c r="I129" s="220"/>
      <c r="J129" s="17"/>
      <c r="K129" s="13" t="s">
        <v>25</v>
      </c>
      <c r="L129" s="220">
        <f>IF(L128="","",VLOOKUP(L128,'男子'!A$4:U$33,21,0))</f>
      </c>
      <c r="M129" s="220"/>
      <c r="N129" s="220"/>
      <c r="O129" s="220"/>
      <c r="P129" s="220"/>
      <c r="Q129" s="220"/>
      <c r="R129" s="220"/>
      <c r="S129" s="220"/>
      <c r="T129" s="17"/>
      <c r="U129" s="13" t="s">
        <v>25</v>
      </c>
      <c r="V129" s="224">
        <f>IF(V128="","",VLOOKUP(V128,'男子'!A$4:Y$33,23,0))</f>
      </c>
      <c r="W129" s="225"/>
      <c r="X129" s="225"/>
      <c r="Y129" s="225"/>
      <c r="Z129" s="225"/>
      <c r="AA129" s="225"/>
      <c r="AB129" s="225"/>
      <c r="AC129" s="225"/>
      <c r="AD129" s="133"/>
      <c r="AE129" s="13" t="s">
        <v>25</v>
      </c>
      <c r="AF129" s="225">
        <f>IF(AF128="","",VLOOKUP(AF128,'男子'!A$4:Y$33,25,0))</f>
      </c>
      <c r="AG129" s="225"/>
      <c r="AH129" s="225"/>
      <c r="AI129" s="225"/>
      <c r="AJ129" s="225"/>
      <c r="AK129" s="225"/>
      <c r="AL129" s="225"/>
      <c r="AM129" s="225"/>
    </row>
    <row r="130" spans="1:39" ht="36.75" customHeight="1" thickBot="1">
      <c r="A130" s="221" t="s">
        <v>34</v>
      </c>
      <c r="B130" s="221"/>
      <c r="C130" s="221"/>
      <c r="D130" s="221"/>
      <c r="E130" s="221"/>
      <c r="F130" s="221"/>
      <c r="G130" s="221"/>
      <c r="H130" s="221"/>
      <c r="I130" s="221"/>
      <c r="J130" s="19"/>
      <c r="K130" s="221" t="s">
        <v>34</v>
      </c>
      <c r="L130" s="221"/>
      <c r="M130" s="221"/>
      <c r="N130" s="221"/>
      <c r="O130" s="221"/>
      <c r="P130" s="221"/>
      <c r="Q130" s="221"/>
      <c r="R130" s="221"/>
      <c r="S130" s="221"/>
      <c r="T130" s="130"/>
      <c r="U130" s="221" t="s">
        <v>34</v>
      </c>
      <c r="V130" s="221"/>
      <c r="W130" s="221"/>
      <c r="X130" s="221"/>
      <c r="Y130" s="221"/>
      <c r="Z130" s="221"/>
      <c r="AA130" s="221"/>
      <c r="AB130" s="221"/>
      <c r="AC130" s="221"/>
      <c r="AE130" s="221" t="s">
        <v>34</v>
      </c>
      <c r="AF130" s="221"/>
      <c r="AG130" s="221"/>
      <c r="AH130" s="221"/>
      <c r="AI130" s="221"/>
      <c r="AJ130" s="221"/>
      <c r="AK130" s="221"/>
      <c r="AL130" s="221"/>
      <c r="AM130" s="221"/>
    </row>
    <row r="131" spans="1:39" ht="18" thickBot="1">
      <c r="A131" s="13" t="s">
        <v>27</v>
      </c>
      <c r="B131" s="218">
        <f>IF(B133="","",VLOOKUP(B133,'男子'!A$4:U$33,2,0))</f>
      </c>
      <c r="C131" s="219"/>
      <c r="D131" s="219"/>
      <c r="E131" s="219"/>
      <c r="F131" s="219"/>
      <c r="G131" s="219" t="s">
        <v>29</v>
      </c>
      <c r="H131" s="219"/>
      <c r="I131" s="222"/>
      <c r="J131" s="17"/>
      <c r="K131" s="13" t="s">
        <v>27</v>
      </c>
      <c r="L131" s="218">
        <f>IF(L133="","",VLOOKUP(L133,'男子'!A$4:U$33,2,0))</f>
      </c>
      <c r="M131" s="219"/>
      <c r="N131" s="219"/>
      <c r="O131" s="219"/>
      <c r="P131" s="219"/>
      <c r="Q131" s="219" t="s">
        <v>29</v>
      </c>
      <c r="R131" s="219"/>
      <c r="S131" s="222"/>
      <c r="T131" s="17"/>
      <c r="U131" s="13" t="s">
        <v>27</v>
      </c>
      <c r="V131" s="219">
        <f>IF(V133="","",VLOOKUP(V133,'男子'!A$4:Y$33,2,0))</f>
      </c>
      <c r="W131" s="219"/>
      <c r="X131" s="219"/>
      <c r="Y131" s="219"/>
      <c r="Z131" s="219"/>
      <c r="AA131" s="219" t="s">
        <v>29</v>
      </c>
      <c r="AB131" s="219"/>
      <c r="AC131" s="222"/>
      <c r="AD131" s="17"/>
      <c r="AE131" s="13" t="s">
        <v>27</v>
      </c>
      <c r="AF131" s="218">
        <f>IF(AF133="","",VLOOKUP(AF133,'男子'!A$4:Y$33,2,0))</f>
      </c>
      <c r="AG131" s="219"/>
      <c r="AH131" s="219"/>
      <c r="AI131" s="219"/>
      <c r="AJ131" s="219"/>
      <c r="AK131" s="219" t="s">
        <v>29</v>
      </c>
      <c r="AL131" s="219"/>
      <c r="AM131" s="222"/>
    </row>
    <row r="132" spans="1:39" ht="18" thickBot="1">
      <c r="A132" s="13" t="s">
        <v>32</v>
      </c>
      <c r="B132" s="218">
        <f>IF(B133="","",VLOOKUP(B133,'男子'!A$4:U$33,18,0))</f>
      </c>
      <c r="C132" s="219"/>
      <c r="D132" s="219"/>
      <c r="E132" s="219"/>
      <c r="F132" s="219"/>
      <c r="G132" s="219"/>
      <c r="H132" s="145" t="s">
        <v>19</v>
      </c>
      <c r="I132" s="143"/>
      <c r="J132" s="17"/>
      <c r="K132" s="13" t="s">
        <v>33</v>
      </c>
      <c r="L132" s="218">
        <f>IF(L133="","",VLOOKUP(L133,'男子'!A$4:U$33,20,0))</f>
      </c>
      <c r="M132" s="219"/>
      <c r="N132" s="219"/>
      <c r="O132" s="219"/>
      <c r="P132" s="219"/>
      <c r="Q132" s="219"/>
      <c r="R132" s="145" t="s">
        <v>19</v>
      </c>
      <c r="S132" s="143"/>
      <c r="T132" s="17"/>
      <c r="U132" s="13" t="s">
        <v>113</v>
      </c>
      <c r="V132" s="218">
        <f>IF(V133="","",VLOOKUP(V133,'男子'!A$4:Y$33,22,0))</f>
      </c>
      <c r="W132" s="219"/>
      <c r="X132" s="219"/>
      <c r="Y132" s="219"/>
      <c r="Z132" s="219"/>
      <c r="AA132" s="219"/>
      <c r="AB132" s="145" t="s">
        <v>19</v>
      </c>
      <c r="AC132" s="143"/>
      <c r="AD132" s="17"/>
      <c r="AE132" s="13" t="s">
        <v>114</v>
      </c>
      <c r="AF132" s="218">
        <f>IF(AF133="","",VLOOKUP(AF133,'男子'!A$4:Y$33,24,0))</f>
      </c>
      <c r="AG132" s="219"/>
      <c r="AH132" s="219"/>
      <c r="AI132" s="219"/>
      <c r="AJ132" s="219"/>
      <c r="AK132" s="219"/>
      <c r="AL132" s="145" t="s">
        <v>19</v>
      </c>
      <c r="AM132" s="143"/>
    </row>
    <row r="133" spans="1:39" ht="18" thickBot="1">
      <c r="A133" s="23" t="s">
        <v>116</v>
      </c>
      <c r="B133" s="15"/>
      <c r="C133" s="13" t="s">
        <v>28</v>
      </c>
      <c r="D133" s="14">
        <f>IF(B133="","",VLOOKUP(B133,'男子'!A$4:U$33,3,0))</f>
      </c>
      <c r="E133" s="10" t="s">
        <v>0</v>
      </c>
      <c r="F133" s="10">
        <f>IF(B133="","",VLOOKUP(B133,'男子'!A$4:U$33,4,0))</f>
      </c>
      <c r="G133" s="12" t="s">
        <v>1</v>
      </c>
      <c r="H133" s="13" t="s">
        <v>30</v>
      </c>
      <c r="I133" s="9">
        <f>IF(B133="","",VLOOKUP(B133,'男子'!A$4:U$33,6,0))</f>
      </c>
      <c r="J133" s="18"/>
      <c r="K133" s="23" t="s">
        <v>116</v>
      </c>
      <c r="L133" s="15"/>
      <c r="M133" s="13" t="s">
        <v>28</v>
      </c>
      <c r="N133" s="14">
        <f>IF(L133="","",VLOOKUP(L133,'男子'!A$4:U$33,3,0))</f>
      </c>
      <c r="O133" s="10" t="s">
        <v>0</v>
      </c>
      <c r="P133" s="10">
        <f>IF(L133="","",VLOOKUP(L133,'男子'!A$4:U$33,4,0))</f>
      </c>
      <c r="Q133" s="12" t="s">
        <v>1</v>
      </c>
      <c r="R133" s="13" t="s">
        <v>30</v>
      </c>
      <c r="S133" s="9">
        <f>IF(L133="","",VLOOKUP(L133,'男子'!A$4:U$33,6,0))</f>
      </c>
      <c r="T133" s="18"/>
      <c r="U133" s="23" t="s">
        <v>116</v>
      </c>
      <c r="V133" s="132"/>
      <c r="W133" s="13" t="s">
        <v>28</v>
      </c>
      <c r="X133" s="14">
        <f>IF(V133="","",VLOOKUP(V133,'男子'!A$4:Y$33,3,0))</f>
      </c>
      <c r="Y133" s="10" t="s">
        <v>0</v>
      </c>
      <c r="Z133" s="10">
        <f>IF(V133="","",VLOOKUP(V133,'男子'!A$4:Y$33,4,0))</f>
      </c>
      <c r="AA133" s="12" t="s">
        <v>1</v>
      </c>
      <c r="AB133" s="13" t="s">
        <v>30</v>
      </c>
      <c r="AC133" s="11">
        <f>IF(V133="","",VLOOKUP(V133,'男子'!A$4:Y$33,6,0))</f>
      </c>
      <c r="AD133" s="134"/>
      <c r="AE133" s="23" t="s">
        <v>116</v>
      </c>
      <c r="AF133" s="15"/>
      <c r="AG133" s="13" t="s">
        <v>28</v>
      </c>
      <c r="AH133" s="14">
        <f>IF(AF133="","",VLOOKUP(AF133,'男子'!A$4:Y$33,3,0))</f>
      </c>
      <c r="AI133" s="10" t="s">
        <v>0</v>
      </c>
      <c r="AJ133" s="10">
        <f>IF(AF133="","",VLOOKUP(AF133,'男子'!A$4:Y$33,4,0))</f>
      </c>
      <c r="AK133" s="12" t="s">
        <v>1</v>
      </c>
      <c r="AL133" s="13" t="s">
        <v>30</v>
      </c>
      <c r="AM133" s="9">
        <f>IF(AF133="","",VLOOKUP(AF133,'男子'!A$4:Y$33,6,0))</f>
      </c>
    </row>
    <row r="134" spans="1:39" ht="18" thickBot="1">
      <c r="A134" s="13" t="s">
        <v>25</v>
      </c>
      <c r="B134" s="220">
        <f>IF(B133="","",VLOOKUP(B133,'男子'!A$4:U$33,19,0))</f>
      </c>
      <c r="C134" s="220"/>
      <c r="D134" s="220"/>
      <c r="E134" s="220"/>
      <c r="F134" s="220"/>
      <c r="G134" s="220"/>
      <c r="H134" s="220"/>
      <c r="I134" s="220"/>
      <c r="J134" s="17"/>
      <c r="K134" s="13" t="s">
        <v>25</v>
      </c>
      <c r="L134" s="220">
        <f>IF(L133="","",VLOOKUP(L133,'男子'!A$4:U$33,21,0))</f>
      </c>
      <c r="M134" s="220"/>
      <c r="N134" s="220"/>
      <c r="O134" s="220"/>
      <c r="P134" s="220"/>
      <c r="Q134" s="220"/>
      <c r="R134" s="220"/>
      <c r="S134" s="220"/>
      <c r="T134" s="17"/>
      <c r="U134" s="13" t="s">
        <v>25</v>
      </c>
      <c r="V134" s="224">
        <f>IF(V133="","",VLOOKUP(V133,'男子'!A$4:Y$33,23,0))</f>
      </c>
      <c r="W134" s="225"/>
      <c r="X134" s="225"/>
      <c r="Y134" s="225"/>
      <c r="Z134" s="225"/>
      <c r="AA134" s="225"/>
      <c r="AB134" s="225"/>
      <c r="AC134" s="225"/>
      <c r="AD134" s="133"/>
      <c r="AE134" s="13" t="s">
        <v>25</v>
      </c>
      <c r="AF134" s="225">
        <f>IF(AF133="","",VLOOKUP(AF133,'男子'!A$4:Y$33,25,0))</f>
      </c>
      <c r="AG134" s="225"/>
      <c r="AH134" s="225"/>
      <c r="AI134" s="225"/>
      <c r="AJ134" s="225"/>
      <c r="AK134" s="225"/>
      <c r="AL134" s="225"/>
      <c r="AM134" s="225"/>
    </row>
    <row r="135" spans="1:39" ht="36" customHeight="1" thickBot="1">
      <c r="A135" s="221" t="s">
        <v>34</v>
      </c>
      <c r="B135" s="221"/>
      <c r="C135" s="221"/>
      <c r="D135" s="221"/>
      <c r="E135" s="221"/>
      <c r="F135" s="221"/>
      <c r="G135" s="221"/>
      <c r="H135" s="221"/>
      <c r="I135" s="221"/>
      <c r="J135" s="20"/>
      <c r="K135" s="221" t="s">
        <v>34</v>
      </c>
      <c r="L135" s="221"/>
      <c r="M135" s="221"/>
      <c r="N135" s="221"/>
      <c r="O135" s="221"/>
      <c r="P135" s="221"/>
      <c r="Q135" s="221"/>
      <c r="R135" s="221"/>
      <c r="S135" s="221"/>
      <c r="T135" s="130"/>
      <c r="U135" s="221" t="s">
        <v>34</v>
      </c>
      <c r="V135" s="221"/>
      <c r="W135" s="221"/>
      <c r="X135" s="221"/>
      <c r="Y135" s="221"/>
      <c r="Z135" s="221"/>
      <c r="AA135" s="221"/>
      <c r="AB135" s="221"/>
      <c r="AC135" s="221"/>
      <c r="AE135" s="221" t="s">
        <v>34</v>
      </c>
      <c r="AF135" s="221"/>
      <c r="AG135" s="221"/>
      <c r="AH135" s="221"/>
      <c r="AI135" s="221"/>
      <c r="AJ135" s="221"/>
      <c r="AK135" s="221"/>
      <c r="AL135" s="221"/>
      <c r="AM135" s="221"/>
    </row>
    <row r="136" spans="1:39" ht="18" thickBot="1">
      <c r="A136" s="13" t="s">
        <v>27</v>
      </c>
      <c r="B136" s="218">
        <f>IF(B138="","",VLOOKUP(B138,'男子'!A$4:U$33,2,0))</f>
      </c>
      <c r="C136" s="219"/>
      <c r="D136" s="219"/>
      <c r="E136" s="219"/>
      <c r="F136" s="219"/>
      <c r="G136" s="219" t="s">
        <v>29</v>
      </c>
      <c r="H136" s="219"/>
      <c r="I136" s="222"/>
      <c r="J136" s="17"/>
      <c r="K136" s="13" t="s">
        <v>27</v>
      </c>
      <c r="L136" s="218">
        <f>IF(L138="","",VLOOKUP(L138,'男子'!A$4:U$33,2,0))</f>
      </c>
      <c r="M136" s="219"/>
      <c r="N136" s="219"/>
      <c r="O136" s="219"/>
      <c r="P136" s="219"/>
      <c r="Q136" s="219" t="s">
        <v>29</v>
      </c>
      <c r="R136" s="219"/>
      <c r="S136" s="222"/>
      <c r="T136" s="17"/>
      <c r="U136" s="13" t="s">
        <v>27</v>
      </c>
      <c r="V136" s="219">
        <f>IF(V138="","",VLOOKUP(V138,'男子'!A$4:Y$33,2,0))</f>
      </c>
      <c r="W136" s="219"/>
      <c r="X136" s="219"/>
      <c r="Y136" s="219"/>
      <c r="Z136" s="219"/>
      <c r="AA136" s="219" t="s">
        <v>29</v>
      </c>
      <c r="AB136" s="219"/>
      <c r="AC136" s="222"/>
      <c r="AD136" s="17"/>
      <c r="AE136" s="13" t="s">
        <v>27</v>
      </c>
      <c r="AF136" s="218">
        <f>IF(AF138="","",VLOOKUP(AF138,'男子'!A$4:Y$33,2,0))</f>
      </c>
      <c r="AG136" s="219"/>
      <c r="AH136" s="219"/>
      <c r="AI136" s="219"/>
      <c r="AJ136" s="219"/>
      <c r="AK136" s="219" t="s">
        <v>29</v>
      </c>
      <c r="AL136" s="219"/>
      <c r="AM136" s="222"/>
    </row>
    <row r="137" spans="1:39" ht="18" thickBot="1">
      <c r="A137" s="13" t="s">
        <v>32</v>
      </c>
      <c r="B137" s="218">
        <f>IF(B138="","",VLOOKUP(B138,'男子'!A$4:U$33,18,0))</f>
      </c>
      <c r="C137" s="219"/>
      <c r="D137" s="219"/>
      <c r="E137" s="219"/>
      <c r="F137" s="219"/>
      <c r="G137" s="219"/>
      <c r="H137" s="145" t="s">
        <v>19</v>
      </c>
      <c r="I137" s="143"/>
      <c r="J137" s="17"/>
      <c r="K137" s="13" t="s">
        <v>33</v>
      </c>
      <c r="L137" s="218">
        <f>IF(L138="","",VLOOKUP(L138,'男子'!A$4:U$33,20,0))</f>
      </c>
      <c r="M137" s="219"/>
      <c r="N137" s="219"/>
      <c r="O137" s="219"/>
      <c r="P137" s="219"/>
      <c r="Q137" s="219"/>
      <c r="R137" s="145" t="s">
        <v>19</v>
      </c>
      <c r="S137" s="143"/>
      <c r="T137" s="17"/>
      <c r="U137" s="13" t="s">
        <v>113</v>
      </c>
      <c r="V137" s="218">
        <f>IF(V138="","",VLOOKUP(V138,'男子'!A$4:Y$33,22,0))</f>
      </c>
      <c r="W137" s="219"/>
      <c r="X137" s="219"/>
      <c r="Y137" s="219"/>
      <c r="Z137" s="219"/>
      <c r="AA137" s="219"/>
      <c r="AB137" s="145" t="s">
        <v>19</v>
      </c>
      <c r="AC137" s="143"/>
      <c r="AD137" s="17"/>
      <c r="AE137" s="13" t="s">
        <v>114</v>
      </c>
      <c r="AF137" s="218">
        <f>IF(AF138="","",VLOOKUP(AF138,'男子'!A$4:Y$33,24,0))</f>
      </c>
      <c r="AG137" s="219"/>
      <c r="AH137" s="219"/>
      <c r="AI137" s="219"/>
      <c r="AJ137" s="219"/>
      <c r="AK137" s="219"/>
      <c r="AL137" s="145" t="s">
        <v>19</v>
      </c>
      <c r="AM137" s="143"/>
    </row>
    <row r="138" spans="1:39" ht="18" thickBot="1">
      <c r="A138" s="23" t="s">
        <v>116</v>
      </c>
      <c r="B138" s="15"/>
      <c r="C138" s="13" t="s">
        <v>28</v>
      </c>
      <c r="D138" s="14">
        <f>IF(B138="","",VLOOKUP(B138,'男子'!A$4:U$33,3,0))</f>
      </c>
      <c r="E138" s="10" t="s">
        <v>0</v>
      </c>
      <c r="F138" s="10">
        <f>IF(B138="","",VLOOKUP(B138,'男子'!A$4:U$33,4,0))</f>
      </c>
      <c r="G138" s="12" t="s">
        <v>1</v>
      </c>
      <c r="H138" s="13" t="s">
        <v>30</v>
      </c>
      <c r="I138" s="9">
        <f>IF(B138="","",VLOOKUP(B138,'男子'!A$4:U$33,6,0))</f>
      </c>
      <c r="J138" s="18"/>
      <c r="K138" s="23" t="s">
        <v>116</v>
      </c>
      <c r="L138" s="15"/>
      <c r="M138" s="13" t="s">
        <v>28</v>
      </c>
      <c r="N138" s="14">
        <f>IF(L138="","",VLOOKUP(L138,'男子'!A$4:U$33,3,0))</f>
      </c>
      <c r="O138" s="10" t="s">
        <v>0</v>
      </c>
      <c r="P138" s="10">
        <f>IF(L138="","",VLOOKUP(L138,'男子'!A$4:U$33,4,0))</f>
      </c>
      <c r="Q138" s="12" t="s">
        <v>1</v>
      </c>
      <c r="R138" s="13" t="s">
        <v>30</v>
      </c>
      <c r="S138" s="9">
        <f>IF(L138="","",VLOOKUP(L138,'男子'!A$4:U$33,6,0))</f>
      </c>
      <c r="T138" s="18"/>
      <c r="U138" s="23" t="s">
        <v>116</v>
      </c>
      <c r="V138" s="132"/>
      <c r="W138" s="13" t="s">
        <v>28</v>
      </c>
      <c r="X138" s="14">
        <f>IF(V138="","",VLOOKUP(V138,'男子'!A$4:Y$33,3,0))</f>
      </c>
      <c r="Y138" s="10" t="s">
        <v>0</v>
      </c>
      <c r="Z138" s="10">
        <f>IF(V138="","",VLOOKUP(V138,'男子'!A$4:Y$33,4,0))</f>
      </c>
      <c r="AA138" s="12" t="s">
        <v>1</v>
      </c>
      <c r="AB138" s="13" t="s">
        <v>30</v>
      </c>
      <c r="AC138" s="11">
        <f>IF(V138="","",VLOOKUP(V138,'男子'!A$4:Y$33,6,0))</f>
      </c>
      <c r="AD138" s="134"/>
      <c r="AE138" s="23" t="s">
        <v>116</v>
      </c>
      <c r="AF138" s="15"/>
      <c r="AG138" s="13" t="s">
        <v>28</v>
      </c>
      <c r="AH138" s="14">
        <f>IF(AF138="","",VLOOKUP(AF138,'男子'!A$4:Y$33,3,0))</f>
      </c>
      <c r="AI138" s="10" t="s">
        <v>0</v>
      </c>
      <c r="AJ138" s="10">
        <f>IF(AF138="","",VLOOKUP(AF138,'男子'!A$4:Y$33,4,0))</f>
      </c>
      <c r="AK138" s="12" t="s">
        <v>1</v>
      </c>
      <c r="AL138" s="13" t="s">
        <v>30</v>
      </c>
      <c r="AM138" s="9">
        <f>IF(AF138="","",VLOOKUP(AF138,'男子'!A$4:Y$33,6,0))</f>
      </c>
    </row>
    <row r="139" spans="1:39" ht="18" thickBot="1">
      <c r="A139" s="13" t="s">
        <v>25</v>
      </c>
      <c r="B139" s="220">
        <f>IF(B138="","",VLOOKUP(B138,'男子'!A$4:U$33,19,0))</f>
      </c>
      <c r="C139" s="220"/>
      <c r="D139" s="220"/>
      <c r="E139" s="220"/>
      <c r="F139" s="220"/>
      <c r="G139" s="220"/>
      <c r="H139" s="220"/>
      <c r="I139" s="220"/>
      <c r="J139" s="17"/>
      <c r="K139" s="13" t="s">
        <v>25</v>
      </c>
      <c r="L139" s="220">
        <f>IF(L138="","",VLOOKUP(L138,'男子'!A$4:U$33,21,0))</f>
      </c>
      <c r="M139" s="220"/>
      <c r="N139" s="220"/>
      <c r="O139" s="220"/>
      <c r="P139" s="220"/>
      <c r="Q139" s="220"/>
      <c r="R139" s="220"/>
      <c r="S139" s="220"/>
      <c r="T139" s="17"/>
      <c r="U139" s="13" t="s">
        <v>25</v>
      </c>
      <c r="V139" s="224">
        <f>IF(V138="","",VLOOKUP(V138,'男子'!A$4:Y$33,23,0))</f>
      </c>
      <c r="W139" s="225"/>
      <c r="X139" s="225"/>
      <c r="Y139" s="225"/>
      <c r="Z139" s="225"/>
      <c r="AA139" s="225"/>
      <c r="AB139" s="225"/>
      <c r="AC139" s="225"/>
      <c r="AD139" s="133"/>
      <c r="AE139" s="13" t="s">
        <v>25</v>
      </c>
      <c r="AF139" s="225">
        <f>IF(AF138="","",VLOOKUP(AF138,'男子'!A$4:Y$33,25,0))</f>
      </c>
      <c r="AG139" s="225"/>
      <c r="AH139" s="225"/>
      <c r="AI139" s="225"/>
      <c r="AJ139" s="225"/>
      <c r="AK139" s="225"/>
      <c r="AL139" s="225"/>
      <c r="AM139" s="225"/>
    </row>
    <row r="140" spans="1:39" ht="36" customHeight="1" thickBot="1">
      <c r="A140" s="221" t="s">
        <v>34</v>
      </c>
      <c r="B140" s="221"/>
      <c r="C140" s="221"/>
      <c r="D140" s="221"/>
      <c r="E140" s="221"/>
      <c r="F140" s="221"/>
      <c r="G140" s="221"/>
      <c r="H140" s="221"/>
      <c r="I140" s="221"/>
      <c r="J140" s="20"/>
      <c r="K140" s="221" t="s">
        <v>34</v>
      </c>
      <c r="L140" s="221"/>
      <c r="M140" s="221"/>
      <c r="N140" s="221"/>
      <c r="O140" s="221"/>
      <c r="P140" s="221"/>
      <c r="Q140" s="221"/>
      <c r="R140" s="221"/>
      <c r="S140" s="221"/>
      <c r="T140" s="130"/>
      <c r="U140" s="221" t="s">
        <v>34</v>
      </c>
      <c r="V140" s="221"/>
      <c r="W140" s="221"/>
      <c r="X140" s="221"/>
      <c r="Y140" s="221"/>
      <c r="Z140" s="221"/>
      <c r="AA140" s="221"/>
      <c r="AB140" s="221"/>
      <c r="AC140" s="221"/>
      <c r="AE140" s="221" t="s">
        <v>34</v>
      </c>
      <c r="AF140" s="221"/>
      <c r="AG140" s="221"/>
      <c r="AH140" s="221"/>
      <c r="AI140" s="221"/>
      <c r="AJ140" s="221"/>
      <c r="AK140" s="221"/>
      <c r="AL140" s="221"/>
      <c r="AM140" s="221"/>
    </row>
    <row r="141" spans="1:39" ht="18" thickBot="1">
      <c r="A141" s="13" t="s">
        <v>27</v>
      </c>
      <c r="B141" s="218">
        <f>IF(B143="","",VLOOKUP(B143,'男子'!A$4:U$33,2,0))</f>
      </c>
      <c r="C141" s="219"/>
      <c r="D141" s="219"/>
      <c r="E141" s="219"/>
      <c r="F141" s="219"/>
      <c r="G141" s="219" t="s">
        <v>29</v>
      </c>
      <c r="H141" s="219"/>
      <c r="I141" s="222"/>
      <c r="J141" s="17"/>
      <c r="K141" s="13" t="s">
        <v>27</v>
      </c>
      <c r="L141" s="218">
        <f>IF(L143="","",VLOOKUP(L143,'男子'!A$4:U$33,2,0))</f>
      </c>
      <c r="M141" s="219"/>
      <c r="N141" s="219"/>
      <c r="O141" s="219"/>
      <c r="P141" s="219"/>
      <c r="Q141" s="219" t="s">
        <v>29</v>
      </c>
      <c r="R141" s="219"/>
      <c r="S141" s="222"/>
      <c r="T141" s="17"/>
      <c r="U141" s="13" t="s">
        <v>27</v>
      </c>
      <c r="V141" s="219">
        <f>IF(V143="","",VLOOKUP(V143,'男子'!A$4:Y$33,2,0))</f>
      </c>
      <c r="W141" s="219"/>
      <c r="X141" s="219"/>
      <c r="Y141" s="219"/>
      <c r="Z141" s="219"/>
      <c r="AA141" s="219" t="s">
        <v>29</v>
      </c>
      <c r="AB141" s="219"/>
      <c r="AC141" s="222"/>
      <c r="AD141" s="17"/>
      <c r="AE141" s="13" t="s">
        <v>27</v>
      </c>
      <c r="AF141" s="218">
        <f>IF(AF143="","",VLOOKUP(AF143,'男子'!A$4:Y$33,2,0))</f>
      </c>
      <c r="AG141" s="219"/>
      <c r="AH141" s="219"/>
      <c r="AI141" s="219"/>
      <c r="AJ141" s="219"/>
      <c r="AK141" s="219" t="s">
        <v>29</v>
      </c>
      <c r="AL141" s="219"/>
      <c r="AM141" s="222"/>
    </row>
    <row r="142" spans="1:39" ht="18" thickBot="1">
      <c r="A142" s="13" t="s">
        <v>32</v>
      </c>
      <c r="B142" s="218">
        <f>IF(B143="","",VLOOKUP(B143,'男子'!A$4:U$33,18,0))</f>
      </c>
      <c r="C142" s="219"/>
      <c r="D142" s="219"/>
      <c r="E142" s="219"/>
      <c r="F142" s="219"/>
      <c r="G142" s="219"/>
      <c r="H142" s="145" t="s">
        <v>19</v>
      </c>
      <c r="I142" s="143"/>
      <c r="J142" s="17"/>
      <c r="K142" s="13" t="s">
        <v>33</v>
      </c>
      <c r="L142" s="218">
        <f>IF(L143="","",VLOOKUP(L143,'男子'!A$4:U$33,20,0))</f>
      </c>
      <c r="M142" s="219"/>
      <c r="N142" s="219"/>
      <c r="O142" s="219"/>
      <c r="P142" s="219"/>
      <c r="Q142" s="219"/>
      <c r="R142" s="145" t="s">
        <v>19</v>
      </c>
      <c r="S142" s="143"/>
      <c r="T142" s="17"/>
      <c r="U142" s="13" t="s">
        <v>113</v>
      </c>
      <c r="V142" s="218">
        <f>IF(V143="","",VLOOKUP(V143,'男子'!A$4:Y$33,22,0))</f>
      </c>
      <c r="W142" s="219"/>
      <c r="X142" s="219"/>
      <c r="Y142" s="219"/>
      <c r="Z142" s="219"/>
      <c r="AA142" s="219"/>
      <c r="AB142" s="145" t="s">
        <v>19</v>
      </c>
      <c r="AC142" s="143"/>
      <c r="AD142" s="17"/>
      <c r="AE142" s="13" t="s">
        <v>114</v>
      </c>
      <c r="AF142" s="218">
        <f>IF(AF143="","",VLOOKUP(AF143,'男子'!A$4:Y$33,24,0))</f>
      </c>
      <c r="AG142" s="219"/>
      <c r="AH142" s="219"/>
      <c r="AI142" s="219"/>
      <c r="AJ142" s="219"/>
      <c r="AK142" s="219"/>
      <c r="AL142" s="145" t="s">
        <v>19</v>
      </c>
      <c r="AM142" s="143"/>
    </row>
    <row r="143" spans="1:39" ht="18" thickBot="1">
      <c r="A143" s="23" t="s">
        <v>116</v>
      </c>
      <c r="B143" s="15"/>
      <c r="C143" s="13" t="s">
        <v>28</v>
      </c>
      <c r="D143" s="14">
        <f>IF(B143="","",VLOOKUP(B143,'男子'!A$4:U$33,3,0))</f>
      </c>
      <c r="E143" s="10" t="s">
        <v>0</v>
      </c>
      <c r="F143" s="10">
        <f>IF(B143="","",VLOOKUP(B143,'男子'!A$4:U$33,4,0))</f>
      </c>
      <c r="G143" s="12" t="s">
        <v>1</v>
      </c>
      <c r="H143" s="13" t="s">
        <v>30</v>
      </c>
      <c r="I143" s="9">
        <f>IF(B143="","",VLOOKUP(B143,'男子'!A$4:U$33,6,0))</f>
      </c>
      <c r="J143" s="18"/>
      <c r="K143" s="23" t="s">
        <v>116</v>
      </c>
      <c r="L143" s="15"/>
      <c r="M143" s="13" t="s">
        <v>28</v>
      </c>
      <c r="N143" s="14">
        <f>IF(L143="","",VLOOKUP(L143,'男子'!A$4:U$33,3,0))</f>
      </c>
      <c r="O143" s="10" t="s">
        <v>0</v>
      </c>
      <c r="P143" s="10">
        <f>IF(L143="","",VLOOKUP(L143,'男子'!A$4:U$33,4,0))</f>
      </c>
      <c r="Q143" s="12" t="s">
        <v>1</v>
      </c>
      <c r="R143" s="13" t="s">
        <v>30</v>
      </c>
      <c r="S143" s="9">
        <f>IF(L143="","",VLOOKUP(L143,'男子'!A$4:U$33,6,0))</f>
      </c>
      <c r="T143" s="18"/>
      <c r="U143" s="23" t="s">
        <v>116</v>
      </c>
      <c r="V143" s="132"/>
      <c r="W143" s="13" t="s">
        <v>28</v>
      </c>
      <c r="X143" s="14">
        <f>IF(V143="","",VLOOKUP(V143,'男子'!A$4:Y$33,3,0))</f>
      </c>
      <c r="Y143" s="10" t="s">
        <v>0</v>
      </c>
      <c r="Z143" s="10">
        <f>IF(V143="","",VLOOKUP(V143,'男子'!A$4:Y$33,4,0))</f>
      </c>
      <c r="AA143" s="12" t="s">
        <v>1</v>
      </c>
      <c r="AB143" s="13" t="s">
        <v>30</v>
      </c>
      <c r="AC143" s="11">
        <f>IF(V143="","",VLOOKUP(V143,'男子'!A$4:Y$33,6,0))</f>
      </c>
      <c r="AD143" s="134"/>
      <c r="AE143" s="23" t="s">
        <v>116</v>
      </c>
      <c r="AF143" s="15"/>
      <c r="AG143" s="13" t="s">
        <v>28</v>
      </c>
      <c r="AH143" s="14">
        <f>IF(AF143="","",VLOOKUP(AF143,'男子'!A$4:Y$33,3,0))</f>
      </c>
      <c r="AI143" s="10" t="s">
        <v>0</v>
      </c>
      <c r="AJ143" s="10">
        <f>IF(AF143="","",VLOOKUP(AF143,'男子'!A$4:Y$33,4,0))</f>
      </c>
      <c r="AK143" s="12" t="s">
        <v>1</v>
      </c>
      <c r="AL143" s="13" t="s">
        <v>30</v>
      </c>
      <c r="AM143" s="9">
        <f>IF(AF143="","",VLOOKUP(AF143,'男子'!A$4:Y$33,6,0))</f>
      </c>
    </row>
    <row r="144" spans="1:39" ht="18" thickBot="1">
      <c r="A144" s="13" t="s">
        <v>25</v>
      </c>
      <c r="B144" s="220">
        <f>IF(B143="","",VLOOKUP(B143,'男子'!A$4:U$33,19,0))</f>
      </c>
      <c r="C144" s="220"/>
      <c r="D144" s="220"/>
      <c r="E144" s="220"/>
      <c r="F144" s="220"/>
      <c r="G144" s="220"/>
      <c r="H144" s="220"/>
      <c r="I144" s="220"/>
      <c r="J144" s="17"/>
      <c r="K144" s="13" t="s">
        <v>25</v>
      </c>
      <c r="L144" s="220">
        <f>IF(L143="","",VLOOKUP(L143,'男子'!A$4:U$33,21,0))</f>
      </c>
      <c r="M144" s="220"/>
      <c r="N144" s="220"/>
      <c r="O144" s="220"/>
      <c r="P144" s="220"/>
      <c r="Q144" s="220"/>
      <c r="R144" s="220"/>
      <c r="S144" s="220"/>
      <c r="T144" s="17"/>
      <c r="U144" s="13" t="s">
        <v>25</v>
      </c>
      <c r="V144" s="224">
        <f>IF(V143="","",VLOOKUP(V143,'男子'!A$4:Y$33,23,0))</f>
      </c>
      <c r="W144" s="225"/>
      <c r="X144" s="225"/>
      <c r="Y144" s="225"/>
      <c r="Z144" s="225"/>
      <c r="AA144" s="225"/>
      <c r="AB144" s="225"/>
      <c r="AC144" s="225"/>
      <c r="AD144" s="133"/>
      <c r="AE144" s="13" t="s">
        <v>25</v>
      </c>
      <c r="AF144" s="225">
        <f>IF(AF143="","",VLOOKUP(AF143,'男子'!A$4:Y$33,25,0))</f>
      </c>
      <c r="AG144" s="225"/>
      <c r="AH144" s="225"/>
      <c r="AI144" s="225"/>
      <c r="AJ144" s="225"/>
      <c r="AK144" s="225"/>
      <c r="AL144" s="225"/>
      <c r="AM144" s="225"/>
    </row>
    <row r="145" spans="1:39" ht="36" customHeight="1" thickBot="1">
      <c r="A145" s="221" t="s">
        <v>34</v>
      </c>
      <c r="B145" s="221"/>
      <c r="C145" s="221"/>
      <c r="D145" s="221"/>
      <c r="E145" s="221"/>
      <c r="F145" s="221"/>
      <c r="G145" s="221"/>
      <c r="H145" s="221"/>
      <c r="I145" s="221"/>
      <c r="J145" s="20"/>
      <c r="K145" s="221" t="s">
        <v>34</v>
      </c>
      <c r="L145" s="221"/>
      <c r="M145" s="221"/>
      <c r="N145" s="221"/>
      <c r="O145" s="221"/>
      <c r="P145" s="221"/>
      <c r="Q145" s="221"/>
      <c r="R145" s="221"/>
      <c r="S145" s="221"/>
      <c r="T145" s="130"/>
      <c r="U145" s="221" t="s">
        <v>34</v>
      </c>
      <c r="V145" s="221"/>
      <c r="W145" s="221"/>
      <c r="X145" s="221"/>
      <c r="Y145" s="221"/>
      <c r="Z145" s="221"/>
      <c r="AA145" s="221"/>
      <c r="AB145" s="221"/>
      <c r="AC145" s="221"/>
      <c r="AE145" s="221" t="s">
        <v>34</v>
      </c>
      <c r="AF145" s="221"/>
      <c r="AG145" s="221"/>
      <c r="AH145" s="221"/>
      <c r="AI145" s="221"/>
      <c r="AJ145" s="221"/>
      <c r="AK145" s="221"/>
      <c r="AL145" s="221"/>
      <c r="AM145" s="221"/>
    </row>
    <row r="146" spans="1:39" ht="18" thickBot="1">
      <c r="A146" s="13" t="s">
        <v>27</v>
      </c>
      <c r="B146" s="218">
        <f>IF(B148="","",VLOOKUP(B148,'男子'!A$4:U$33,2,0))</f>
      </c>
      <c r="C146" s="219"/>
      <c r="D146" s="219"/>
      <c r="E146" s="219"/>
      <c r="F146" s="219"/>
      <c r="G146" s="219" t="s">
        <v>29</v>
      </c>
      <c r="H146" s="219"/>
      <c r="I146" s="222"/>
      <c r="J146" s="17"/>
      <c r="K146" s="13" t="s">
        <v>27</v>
      </c>
      <c r="L146" s="218">
        <f>IF(L148="","",VLOOKUP(L148,'男子'!A$4:U$33,2,0))</f>
      </c>
      <c r="M146" s="219"/>
      <c r="N146" s="219"/>
      <c r="O146" s="219"/>
      <c r="P146" s="219"/>
      <c r="Q146" s="219" t="s">
        <v>29</v>
      </c>
      <c r="R146" s="219"/>
      <c r="S146" s="222"/>
      <c r="T146" s="17"/>
      <c r="U146" s="13" t="s">
        <v>27</v>
      </c>
      <c r="V146" s="219">
        <f>IF(V148="","",VLOOKUP(V148,'男子'!A$4:Y$33,2,0))</f>
      </c>
      <c r="W146" s="219"/>
      <c r="X146" s="219"/>
      <c r="Y146" s="219"/>
      <c r="Z146" s="219"/>
      <c r="AA146" s="219" t="s">
        <v>29</v>
      </c>
      <c r="AB146" s="219"/>
      <c r="AC146" s="222"/>
      <c r="AD146" s="17"/>
      <c r="AE146" s="13" t="s">
        <v>27</v>
      </c>
      <c r="AF146" s="218">
        <f>IF(AF148="","",VLOOKUP(AF148,'男子'!A$4:Y$33,2,0))</f>
      </c>
      <c r="AG146" s="219"/>
      <c r="AH146" s="219"/>
      <c r="AI146" s="219"/>
      <c r="AJ146" s="219"/>
      <c r="AK146" s="219" t="s">
        <v>29</v>
      </c>
      <c r="AL146" s="219"/>
      <c r="AM146" s="222"/>
    </row>
    <row r="147" spans="1:39" ht="18" thickBot="1">
      <c r="A147" s="13" t="s">
        <v>32</v>
      </c>
      <c r="B147" s="218">
        <f>IF(B148="","",VLOOKUP(B148,'男子'!A$4:U$33,18,0))</f>
      </c>
      <c r="C147" s="219"/>
      <c r="D147" s="219"/>
      <c r="E147" s="219"/>
      <c r="F147" s="219"/>
      <c r="G147" s="219"/>
      <c r="H147" s="145" t="s">
        <v>19</v>
      </c>
      <c r="I147" s="143"/>
      <c r="J147" s="17"/>
      <c r="K147" s="13" t="s">
        <v>33</v>
      </c>
      <c r="L147" s="218">
        <f>IF(L148="","",VLOOKUP(L148,'男子'!A$4:U$33,20,0))</f>
      </c>
      <c r="M147" s="219"/>
      <c r="N147" s="219"/>
      <c r="O147" s="219"/>
      <c r="P147" s="219"/>
      <c r="Q147" s="219"/>
      <c r="R147" s="145" t="s">
        <v>19</v>
      </c>
      <c r="S147" s="143"/>
      <c r="T147" s="17"/>
      <c r="U147" s="13" t="s">
        <v>113</v>
      </c>
      <c r="V147" s="218">
        <f>IF(V148="","",VLOOKUP(V148,'男子'!A$4:Y$33,22,0))</f>
      </c>
      <c r="W147" s="219"/>
      <c r="X147" s="219"/>
      <c r="Y147" s="219"/>
      <c r="Z147" s="219"/>
      <c r="AA147" s="219"/>
      <c r="AB147" s="145" t="s">
        <v>19</v>
      </c>
      <c r="AC147" s="143"/>
      <c r="AD147" s="17"/>
      <c r="AE147" s="13" t="s">
        <v>114</v>
      </c>
      <c r="AF147" s="218">
        <f>IF(AF148="","",VLOOKUP(AF148,'男子'!A$4:Y$33,24,0))</f>
      </c>
      <c r="AG147" s="219"/>
      <c r="AH147" s="219"/>
      <c r="AI147" s="219"/>
      <c r="AJ147" s="219"/>
      <c r="AK147" s="219"/>
      <c r="AL147" s="145" t="s">
        <v>19</v>
      </c>
      <c r="AM147" s="143"/>
    </row>
    <row r="148" spans="1:39" ht="18" thickBot="1">
      <c r="A148" s="23" t="s">
        <v>116</v>
      </c>
      <c r="B148" s="15"/>
      <c r="C148" s="13" t="s">
        <v>28</v>
      </c>
      <c r="D148" s="14">
        <f>IF(B148="","",VLOOKUP(B148,'男子'!A$4:U$33,3,0))</f>
      </c>
      <c r="E148" s="10" t="s">
        <v>0</v>
      </c>
      <c r="F148" s="10">
        <f>IF(B148="","",VLOOKUP(B148,'男子'!A$4:U$33,4,0))</f>
      </c>
      <c r="G148" s="12" t="s">
        <v>1</v>
      </c>
      <c r="H148" s="13" t="s">
        <v>30</v>
      </c>
      <c r="I148" s="9">
        <f>IF(B148="","",VLOOKUP(B148,'男子'!A$4:U$33,6,0))</f>
      </c>
      <c r="J148" s="18"/>
      <c r="K148" s="23" t="s">
        <v>116</v>
      </c>
      <c r="L148" s="15"/>
      <c r="M148" s="13" t="s">
        <v>28</v>
      </c>
      <c r="N148" s="14">
        <f>IF(L148="","",VLOOKUP(L148,'男子'!A$4:U$33,3,0))</f>
      </c>
      <c r="O148" s="10" t="s">
        <v>0</v>
      </c>
      <c r="P148" s="10">
        <f>IF(L148="","",VLOOKUP(L148,'男子'!A$4:U$33,4,0))</f>
      </c>
      <c r="Q148" s="12" t="s">
        <v>1</v>
      </c>
      <c r="R148" s="13" t="s">
        <v>30</v>
      </c>
      <c r="S148" s="9">
        <f>IF(L148="","",VLOOKUP(L148,'男子'!A$4:U$33,6,0))</f>
      </c>
      <c r="T148" s="18"/>
      <c r="U148" s="23" t="s">
        <v>116</v>
      </c>
      <c r="V148" s="132"/>
      <c r="W148" s="13" t="s">
        <v>28</v>
      </c>
      <c r="X148" s="14">
        <f>IF(V148="","",VLOOKUP(V148,'男子'!A$4:Y$33,3,0))</f>
      </c>
      <c r="Y148" s="10" t="s">
        <v>0</v>
      </c>
      <c r="Z148" s="10">
        <f>IF(V148="","",VLOOKUP(V148,'男子'!A$4:Y$33,4,0))</f>
      </c>
      <c r="AA148" s="12" t="s">
        <v>1</v>
      </c>
      <c r="AB148" s="13" t="s">
        <v>30</v>
      </c>
      <c r="AC148" s="11">
        <f>IF(V148="","",VLOOKUP(V148,'男子'!A$4:Y$33,6,0))</f>
      </c>
      <c r="AD148" s="134"/>
      <c r="AE148" s="23" t="s">
        <v>116</v>
      </c>
      <c r="AF148" s="15"/>
      <c r="AG148" s="13" t="s">
        <v>28</v>
      </c>
      <c r="AH148" s="14">
        <f>IF(AF148="","",VLOOKUP(AF148,'男子'!A$4:Y$33,3,0))</f>
      </c>
      <c r="AI148" s="10" t="s">
        <v>0</v>
      </c>
      <c r="AJ148" s="10">
        <f>IF(AF148="","",VLOOKUP(AF148,'男子'!A$4:Y$33,4,0))</f>
      </c>
      <c r="AK148" s="12" t="s">
        <v>1</v>
      </c>
      <c r="AL148" s="13" t="s">
        <v>30</v>
      </c>
      <c r="AM148" s="9">
        <f>IF(AF148="","",VLOOKUP(AF148,'男子'!A$4:Y$33,6,0))</f>
      </c>
    </row>
    <row r="149" spans="1:39" ht="18" thickBot="1">
      <c r="A149" s="13" t="s">
        <v>25</v>
      </c>
      <c r="B149" s="220">
        <f>IF(B148="","",VLOOKUP(B148,'男子'!A$4:U$33,19,0))</f>
      </c>
      <c r="C149" s="220"/>
      <c r="D149" s="220"/>
      <c r="E149" s="220"/>
      <c r="F149" s="220"/>
      <c r="G149" s="220"/>
      <c r="H149" s="220"/>
      <c r="I149" s="220"/>
      <c r="J149" s="17"/>
      <c r="K149" s="13" t="s">
        <v>25</v>
      </c>
      <c r="L149" s="220">
        <f>IF(L148="","",VLOOKUP(L148,'男子'!A$4:U$33,21,0))</f>
      </c>
      <c r="M149" s="220"/>
      <c r="N149" s="220"/>
      <c r="O149" s="220"/>
      <c r="P149" s="220"/>
      <c r="Q149" s="220"/>
      <c r="R149" s="220"/>
      <c r="S149" s="220"/>
      <c r="T149" s="17"/>
      <c r="U149" s="13" t="s">
        <v>25</v>
      </c>
      <c r="V149" s="224">
        <f>IF(V148="","",VLOOKUP(V148,'男子'!A$4:Y$33,23,0))</f>
      </c>
      <c r="W149" s="225"/>
      <c r="X149" s="225"/>
      <c r="Y149" s="225"/>
      <c r="Z149" s="225"/>
      <c r="AA149" s="225"/>
      <c r="AB149" s="225"/>
      <c r="AC149" s="225"/>
      <c r="AD149" s="133"/>
      <c r="AE149" s="13" t="s">
        <v>25</v>
      </c>
      <c r="AF149" s="225">
        <f>IF(AF148="","",VLOOKUP(AF148,'男子'!A$4:Y$33,25,0))</f>
      </c>
      <c r="AG149" s="225"/>
      <c r="AH149" s="225"/>
      <c r="AI149" s="225"/>
      <c r="AJ149" s="225"/>
      <c r="AK149" s="225"/>
      <c r="AL149" s="225"/>
      <c r="AM149" s="225"/>
    </row>
    <row r="150" spans="1:39" ht="36" customHeight="1" thickBot="1">
      <c r="A150" s="221" t="s">
        <v>34</v>
      </c>
      <c r="B150" s="221"/>
      <c r="C150" s="221"/>
      <c r="D150" s="221"/>
      <c r="E150" s="221"/>
      <c r="F150" s="221"/>
      <c r="G150" s="221"/>
      <c r="H150" s="221"/>
      <c r="I150" s="221"/>
      <c r="J150" s="20"/>
      <c r="K150" s="221" t="s">
        <v>34</v>
      </c>
      <c r="L150" s="221"/>
      <c r="M150" s="221"/>
      <c r="N150" s="221"/>
      <c r="O150" s="221"/>
      <c r="P150" s="221"/>
      <c r="Q150" s="221"/>
      <c r="R150" s="221"/>
      <c r="S150" s="221"/>
      <c r="T150" s="130"/>
      <c r="U150" s="221" t="s">
        <v>34</v>
      </c>
      <c r="V150" s="221"/>
      <c r="W150" s="221"/>
      <c r="X150" s="221"/>
      <c r="Y150" s="221"/>
      <c r="Z150" s="221"/>
      <c r="AA150" s="221"/>
      <c r="AB150" s="221"/>
      <c r="AC150" s="221"/>
      <c r="AE150" s="221" t="s">
        <v>34</v>
      </c>
      <c r="AF150" s="221"/>
      <c r="AG150" s="221"/>
      <c r="AH150" s="221"/>
      <c r="AI150" s="221"/>
      <c r="AJ150" s="221"/>
      <c r="AK150" s="221"/>
      <c r="AL150" s="221"/>
      <c r="AM150" s="221"/>
    </row>
    <row r="151" spans="1:39" ht="18" thickBot="1">
      <c r="A151" s="13" t="s">
        <v>27</v>
      </c>
      <c r="B151" s="218">
        <f>IF(B153="","",VLOOKUP(B153,'男子'!A$4:U$33,2,0))</f>
      </c>
      <c r="C151" s="219"/>
      <c r="D151" s="219"/>
      <c r="E151" s="219"/>
      <c r="F151" s="219"/>
      <c r="G151" s="219" t="s">
        <v>29</v>
      </c>
      <c r="H151" s="219"/>
      <c r="I151" s="222"/>
      <c r="J151" s="21"/>
      <c r="K151" s="13" t="s">
        <v>27</v>
      </c>
      <c r="L151" s="218">
        <f>IF(L153="","",VLOOKUP(L153,'男子'!A$4:U$33,2,0))</f>
      </c>
      <c r="M151" s="219"/>
      <c r="N151" s="219"/>
      <c r="O151" s="219"/>
      <c r="P151" s="219"/>
      <c r="Q151" s="219" t="s">
        <v>29</v>
      </c>
      <c r="R151" s="219"/>
      <c r="S151" s="222"/>
      <c r="T151" s="17"/>
      <c r="U151" s="13" t="s">
        <v>27</v>
      </c>
      <c r="V151" s="219">
        <f>IF(V153="","",VLOOKUP(V153,'男子'!A$4:Y$33,2,0))</f>
      </c>
      <c r="W151" s="219"/>
      <c r="X151" s="219"/>
      <c r="Y151" s="219"/>
      <c r="Z151" s="219"/>
      <c r="AA151" s="219" t="s">
        <v>29</v>
      </c>
      <c r="AB151" s="219"/>
      <c r="AC151" s="222"/>
      <c r="AD151" s="17"/>
      <c r="AE151" s="13" t="s">
        <v>27</v>
      </c>
      <c r="AF151" s="218">
        <f>IF(AF153="","",VLOOKUP(AF153,'男子'!A$4:Y$33,2,0))</f>
      </c>
      <c r="AG151" s="219"/>
      <c r="AH151" s="219"/>
      <c r="AI151" s="219"/>
      <c r="AJ151" s="219"/>
      <c r="AK151" s="219" t="s">
        <v>29</v>
      </c>
      <c r="AL151" s="219"/>
      <c r="AM151" s="222"/>
    </row>
    <row r="152" spans="1:39" ht="18" thickBot="1">
      <c r="A152" s="13" t="s">
        <v>32</v>
      </c>
      <c r="B152" s="218">
        <f>IF(B153="","",VLOOKUP(B153,'男子'!A$4:U$33,18,0))</f>
      </c>
      <c r="C152" s="219"/>
      <c r="D152" s="219"/>
      <c r="E152" s="219"/>
      <c r="F152" s="219"/>
      <c r="G152" s="219"/>
      <c r="H152" s="145" t="s">
        <v>19</v>
      </c>
      <c r="I152" s="143"/>
      <c r="J152" s="21"/>
      <c r="K152" s="13" t="s">
        <v>33</v>
      </c>
      <c r="L152" s="218">
        <f>IF(L153="","",VLOOKUP(L153,'男子'!A$4:U$33,20,0))</f>
      </c>
      <c r="M152" s="219"/>
      <c r="N152" s="219"/>
      <c r="O152" s="219"/>
      <c r="P152" s="219"/>
      <c r="Q152" s="219"/>
      <c r="R152" s="145" t="s">
        <v>19</v>
      </c>
      <c r="S152" s="143"/>
      <c r="T152" s="17"/>
      <c r="U152" s="13" t="s">
        <v>113</v>
      </c>
      <c r="V152" s="218">
        <f>IF(V153="","",VLOOKUP(V153,'男子'!A$4:Y$33,22,0))</f>
      </c>
      <c r="W152" s="219"/>
      <c r="X152" s="219"/>
      <c r="Y152" s="219"/>
      <c r="Z152" s="219"/>
      <c r="AA152" s="219"/>
      <c r="AB152" s="145" t="s">
        <v>19</v>
      </c>
      <c r="AC152" s="143"/>
      <c r="AD152" s="17"/>
      <c r="AE152" s="13" t="s">
        <v>114</v>
      </c>
      <c r="AF152" s="218">
        <f>IF(AF153="","",VLOOKUP(AF153,'男子'!A$4:Y$33,24,0))</f>
      </c>
      <c r="AG152" s="219"/>
      <c r="AH152" s="219"/>
      <c r="AI152" s="219"/>
      <c r="AJ152" s="219"/>
      <c r="AK152" s="219"/>
      <c r="AL152" s="145" t="s">
        <v>19</v>
      </c>
      <c r="AM152" s="143"/>
    </row>
    <row r="153" spans="1:39" ht="18" thickBot="1">
      <c r="A153" s="23" t="s">
        <v>116</v>
      </c>
      <c r="B153" s="15"/>
      <c r="C153" s="13" t="s">
        <v>28</v>
      </c>
      <c r="D153" s="14">
        <f>IF(B153="","",VLOOKUP(B153,'男子'!A$4:U$33,3,0))</f>
      </c>
      <c r="E153" s="10" t="s">
        <v>0</v>
      </c>
      <c r="F153" s="10">
        <f>IF(B153="","",VLOOKUP(B153,'男子'!A$4:U$33,4,0))</f>
      </c>
      <c r="G153" s="12" t="s">
        <v>1</v>
      </c>
      <c r="H153" s="13" t="s">
        <v>30</v>
      </c>
      <c r="I153" s="9">
        <f>IF(B153="","",VLOOKUP(B153,'男子'!A$4:U$33,6,0))</f>
      </c>
      <c r="J153" s="22"/>
      <c r="K153" s="23" t="s">
        <v>116</v>
      </c>
      <c r="L153" s="15"/>
      <c r="M153" s="13" t="s">
        <v>28</v>
      </c>
      <c r="N153" s="14">
        <f>IF(L153="","",VLOOKUP(L153,'男子'!A$4:U$33,3,0))</f>
      </c>
      <c r="O153" s="10" t="s">
        <v>0</v>
      </c>
      <c r="P153" s="10">
        <f>IF(L153="","",VLOOKUP(L153,'男子'!A$4:U$33,4,0))</f>
      </c>
      <c r="Q153" s="12" t="s">
        <v>1</v>
      </c>
      <c r="R153" s="13" t="s">
        <v>30</v>
      </c>
      <c r="S153" s="9">
        <f>IF(L153="","",VLOOKUP(L153,'男子'!A$4:U$33,6,0))</f>
      </c>
      <c r="T153" s="18"/>
      <c r="U153" s="23" t="s">
        <v>116</v>
      </c>
      <c r="V153" s="132"/>
      <c r="W153" s="13" t="s">
        <v>28</v>
      </c>
      <c r="X153" s="14">
        <f>IF(V153="","",VLOOKUP(V153,'男子'!A$4:Y$33,3,0))</f>
      </c>
      <c r="Y153" s="10" t="s">
        <v>0</v>
      </c>
      <c r="Z153" s="10">
        <f>IF(V153="","",VLOOKUP(V153,'男子'!A$4:Y$33,4,0))</f>
      </c>
      <c r="AA153" s="12" t="s">
        <v>1</v>
      </c>
      <c r="AB153" s="13" t="s">
        <v>30</v>
      </c>
      <c r="AC153" s="11">
        <f>IF(V153="","",VLOOKUP(V153,'男子'!A$4:Y$33,6,0))</f>
      </c>
      <c r="AD153" s="134"/>
      <c r="AE153" s="23" t="s">
        <v>116</v>
      </c>
      <c r="AF153" s="15"/>
      <c r="AG153" s="13" t="s">
        <v>28</v>
      </c>
      <c r="AH153" s="14">
        <f>IF(AF153="","",VLOOKUP(AF153,'男子'!A$4:Y$33,3,0))</f>
      </c>
      <c r="AI153" s="10" t="s">
        <v>0</v>
      </c>
      <c r="AJ153" s="10">
        <f>IF(AF153="","",VLOOKUP(AF153,'男子'!A$4:Y$33,4,0))</f>
      </c>
      <c r="AK153" s="12" t="s">
        <v>1</v>
      </c>
      <c r="AL153" s="13" t="s">
        <v>30</v>
      </c>
      <c r="AM153" s="9">
        <f>IF(AF153="","",VLOOKUP(AF153,'男子'!A$4:Y$33,6,0))</f>
      </c>
    </row>
    <row r="154" spans="1:39" ht="18" thickBot="1">
      <c r="A154" s="13" t="s">
        <v>25</v>
      </c>
      <c r="B154" s="220">
        <f>IF(B153="","",VLOOKUP(B153,'男子'!A$4:U$33,19,0))</f>
      </c>
      <c r="C154" s="220"/>
      <c r="D154" s="220"/>
      <c r="E154" s="220"/>
      <c r="F154" s="220"/>
      <c r="G154" s="220"/>
      <c r="H154" s="220"/>
      <c r="I154" s="220"/>
      <c r="J154" s="21"/>
      <c r="K154" s="13" t="s">
        <v>25</v>
      </c>
      <c r="L154" s="220">
        <f>IF(L153="","",VLOOKUP(L153,'男子'!A$4:U$33,21,0))</f>
      </c>
      <c r="M154" s="220"/>
      <c r="N154" s="220"/>
      <c r="O154" s="220"/>
      <c r="P154" s="220"/>
      <c r="Q154" s="220"/>
      <c r="R154" s="220"/>
      <c r="S154" s="220"/>
      <c r="T154" s="17"/>
      <c r="U154" s="13" t="s">
        <v>25</v>
      </c>
      <c r="V154" s="224">
        <f>IF(V153="","",VLOOKUP(V153,'男子'!A$4:Y$33,23,0))</f>
      </c>
      <c r="W154" s="225"/>
      <c r="X154" s="225"/>
      <c r="Y154" s="225"/>
      <c r="Z154" s="225"/>
      <c r="AA154" s="225"/>
      <c r="AB154" s="225"/>
      <c r="AC154" s="225"/>
      <c r="AD154" s="133"/>
      <c r="AE154" s="13" t="s">
        <v>25</v>
      </c>
      <c r="AF154" s="225">
        <f>IF(AF153="","",VLOOKUP(AF153,'男子'!A$4:Y$33,25,0))</f>
      </c>
      <c r="AG154" s="225"/>
      <c r="AH154" s="225"/>
      <c r="AI154" s="225"/>
      <c r="AJ154" s="225"/>
      <c r="AK154" s="225"/>
      <c r="AL154" s="225"/>
      <c r="AM154" s="225"/>
    </row>
  </sheetData>
  <sheetProtection sheet="1" objects="1" scenarios="1" selectLockedCells="1"/>
  <mergeCells count="584">
    <mergeCell ref="V9:AA9"/>
    <mergeCell ref="V14:AA14"/>
    <mergeCell ref="V19:AA19"/>
    <mergeCell ref="V24:AA24"/>
    <mergeCell ref="V29:AA29"/>
    <mergeCell ref="V34:AA34"/>
    <mergeCell ref="U17:AC17"/>
    <mergeCell ref="U22:AC22"/>
    <mergeCell ref="AA33:AC33"/>
    <mergeCell ref="V18:Z18"/>
    <mergeCell ref="L121:Q121"/>
    <mergeCell ref="L127:Q127"/>
    <mergeCell ref="L132:Q132"/>
    <mergeCell ref="L137:Q137"/>
    <mergeCell ref="L142:Q142"/>
    <mergeCell ref="L147:Q147"/>
    <mergeCell ref="L126:P126"/>
    <mergeCell ref="Q126:S126"/>
    <mergeCell ref="L129:S129"/>
    <mergeCell ref="L131:P131"/>
    <mergeCell ref="B106:G106"/>
    <mergeCell ref="B111:G111"/>
    <mergeCell ref="B116:G116"/>
    <mergeCell ref="B121:G121"/>
    <mergeCell ref="B110:F110"/>
    <mergeCell ref="G110:I110"/>
    <mergeCell ref="B113:I113"/>
    <mergeCell ref="A109:I109"/>
    <mergeCell ref="B75:G75"/>
    <mergeCell ref="B80:G80"/>
    <mergeCell ref="B90:G90"/>
    <mergeCell ref="B85:G85"/>
    <mergeCell ref="G74:I74"/>
    <mergeCell ref="B64:F64"/>
    <mergeCell ref="G64:I64"/>
    <mergeCell ref="B74:F74"/>
    <mergeCell ref="B67:I67"/>
    <mergeCell ref="A68:I68"/>
    <mergeCell ref="AE1:AM1"/>
    <mergeCell ref="B4:G4"/>
    <mergeCell ref="B9:G9"/>
    <mergeCell ref="B14:G14"/>
    <mergeCell ref="B19:G19"/>
    <mergeCell ref="B24:G24"/>
    <mergeCell ref="L4:Q4"/>
    <mergeCell ref="L9:Q9"/>
    <mergeCell ref="L14:Q14"/>
    <mergeCell ref="L19:Q19"/>
    <mergeCell ref="AE109:AM109"/>
    <mergeCell ref="AE114:AM114"/>
    <mergeCell ref="AE119:AM119"/>
    <mergeCell ref="AE130:AM130"/>
    <mergeCell ref="AE135:AM135"/>
    <mergeCell ref="AE140:AM140"/>
    <mergeCell ref="AF111:AK111"/>
    <mergeCell ref="AF116:AK116"/>
    <mergeCell ref="AF121:AK121"/>
    <mergeCell ref="AF127:AK127"/>
    <mergeCell ref="AE78:AM78"/>
    <mergeCell ref="AF49:AK49"/>
    <mergeCell ref="AF54:AK54"/>
    <mergeCell ref="AF59:AK59"/>
    <mergeCell ref="AF65:AK65"/>
    <mergeCell ref="AF72:AM72"/>
    <mergeCell ref="AF74:AJ74"/>
    <mergeCell ref="AK74:AM74"/>
    <mergeCell ref="AF77:AM77"/>
    <mergeCell ref="AF70:AK70"/>
    <mergeCell ref="AE17:AM17"/>
    <mergeCell ref="AE22:AM22"/>
    <mergeCell ref="AE27:AM27"/>
    <mergeCell ref="AE37:AM37"/>
    <mergeCell ref="AE42:AM42"/>
    <mergeCell ref="AE52:AM52"/>
    <mergeCell ref="AF41:AM41"/>
    <mergeCell ref="AF43:AJ43"/>
    <mergeCell ref="AK43:AM43"/>
    <mergeCell ref="AF46:AM46"/>
    <mergeCell ref="U109:AC109"/>
    <mergeCell ref="V80:AA80"/>
    <mergeCell ref="V85:AA85"/>
    <mergeCell ref="V90:AA90"/>
    <mergeCell ref="V96:AA96"/>
    <mergeCell ref="U140:AC140"/>
    <mergeCell ref="V134:AC134"/>
    <mergeCell ref="V136:Z136"/>
    <mergeCell ref="AA136:AC136"/>
    <mergeCell ref="V139:AC139"/>
    <mergeCell ref="U78:AC78"/>
    <mergeCell ref="U83:AC83"/>
    <mergeCell ref="U88:AC88"/>
    <mergeCell ref="U99:AC99"/>
    <mergeCell ref="U104:AC104"/>
    <mergeCell ref="V39:AA39"/>
    <mergeCell ref="V44:AA44"/>
    <mergeCell ref="U42:AC42"/>
    <mergeCell ref="U47:AC47"/>
    <mergeCell ref="V41:AC41"/>
    <mergeCell ref="V43:Z43"/>
    <mergeCell ref="AA43:AC43"/>
    <mergeCell ref="V46:AC46"/>
    <mergeCell ref="AF149:AM149"/>
    <mergeCell ref="AF151:AJ151"/>
    <mergeCell ref="AK151:AM151"/>
    <mergeCell ref="AF142:AK142"/>
    <mergeCell ref="AF134:AM134"/>
    <mergeCell ref="AF136:AJ136"/>
    <mergeCell ref="AK136:AM136"/>
    <mergeCell ref="AF154:AM154"/>
    <mergeCell ref="AE150:AM150"/>
    <mergeCell ref="AF147:AK147"/>
    <mergeCell ref="AF152:AK152"/>
    <mergeCell ref="AF141:AJ141"/>
    <mergeCell ref="AK141:AM141"/>
    <mergeCell ref="AF144:AM144"/>
    <mergeCell ref="AF146:AJ146"/>
    <mergeCell ref="AK146:AM146"/>
    <mergeCell ref="AE145:AM145"/>
    <mergeCell ref="AF139:AM139"/>
    <mergeCell ref="AF132:AK132"/>
    <mergeCell ref="AF137:AK137"/>
    <mergeCell ref="AF126:AJ126"/>
    <mergeCell ref="AK126:AM126"/>
    <mergeCell ref="AF129:AM129"/>
    <mergeCell ref="AF131:AJ131"/>
    <mergeCell ref="AK131:AM131"/>
    <mergeCell ref="AF118:AM118"/>
    <mergeCell ref="AF120:AJ120"/>
    <mergeCell ref="AK120:AM120"/>
    <mergeCell ref="AF123:AM123"/>
    <mergeCell ref="AF110:AJ110"/>
    <mergeCell ref="AK110:AM110"/>
    <mergeCell ref="AF113:AM113"/>
    <mergeCell ref="AF115:AJ115"/>
    <mergeCell ref="AK115:AM115"/>
    <mergeCell ref="AF103:AM103"/>
    <mergeCell ref="AF105:AJ105"/>
    <mergeCell ref="AK105:AM105"/>
    <mergeCell ref="AF108:AM108"/>
    <mergeCell ref="AE104:AM104"/>
    <mergeCell ref="AF101:AK101"/>
    <mergeCell ref="AF106:AK106"/>
    <mergeCell ref="AF95:AJ95"/>
    <mergeCell ref="AK95:AM95"/>
    <mergeCell ref="AF98:AM98"/>
    <mergeCell ref="AF100:AJ100"/>
    <mergeCell ref="AK100:AM100"/>
    <mergeCell ref="AE99:AM99"/>
    <mergeCell ref="AF96:AK96"/>
    <mergeCell ref="AF87:AM87"/>
    <mergeCell ref="AF89:AJ89"/>
    <mergeCell ref="AK89:AM89"/>
    <mergeCell ref="AF92:AM92"/>
    <mergeCell ref="AE88:AM88"/>
    <mergeCell ref="AF85:AK85"/>
    <mergeCell ref="AF90:AK90"/>
    <mergeCell ref="AF79:AJ79"/>
    <mergeCell ref="AK79:AM79"/>
    <mergeCell ref="AF82:AM82"/>
    <mergeCell ref="AF84:AJ84"/>
    <mergeCell ref="AK84:AM84"/>
    <mergeCell ref="AE83:AM83"/>
    <mergeCell ref="AF80:AK80"/>
    <mergeCell ref="AF75:AK75"/>
    <mergeCell ref="AF64:AJ64"/>
    <mergeCell ref="AK64:AM64"/>
    <mergeCell ref="AF67:AM67"/>
    <mergeCell ref="AF69:AJ69"/>
    <mergeCell ref="AK69:AM69"/>
    <mergeCell ref="AE68:AM68"/>
    <mergeCell ref="AE73:AM73"/>
    <mergeCell ref="AF56:AM56"/>
    <mergeCell ref="AF58:AJ58"/>
    <mergeCell ref="AK58:AM58"/>
    <mergeCell ref="AF61:AM61"/>
    <mergeCell ref="AF48:AJ48"/>
    <mergeCell ref="AK48:AM48"/>
    <mergeCell ref="AF51:AM51"/>
    <mergeCell ref="AF53:AJ53"/>
    <mergeCell ref="AK53:AM53"/>
    <mergeCell ref="AE57:AM57"/>
    <mergeCell ref="AE47:AM47"/>
    <mergeCell ref="AF39:AK39"/>
    <mergeCell ref="AF44:AK44"/>
    <mergeCell ref="AF33:AJ33"/>
    <mergeCell ref="AK33:AM33"/>
    <mergeCell ref="AF36:AM36"/>
    <mergeCell ref="AF38:AJ38"/>
    <mergeCell ref="AK38:AM38"/>
    <mergeCell ref="AF34:AK34"/>
    <mergeCell ref="AF26:AM26"/>
    <mergeCell ref="AF28:AJ28"/>
    <mergeCell ref="AK28:AM28"/>
    <mergeCell ref="AF31:AM31"/>
    <mergeCell ref="AF24:AK24"/>
    <mergeCell ref="AF29:AK29"/>
    <mergeCell ref="AF18:AJ18"/>
    <mergeCell ref="AK18:AM18"/>
    <mergeCell ref="AF21:AM21"/>
    <mergeCell ref="AF23:AJ23"/>
    <mergeCell ref="AK23:AM23"/>
    <mergeCell ref="AF19:AK19"/>
    <mergeCell ref="AF11:AM11"/>
    <mergeCell ref="AF13:AJ13"/>
    <mergeCell ref="AK13:AM13"/>
    <mergeCell ref="AF16:AM16"/>
    <mergeCell ref="AF9:AK9"/>
    <mergeCell ref="AF14:AK14"/>
    <mergeCell ref="AE12:AM12"/>
    <mergeCell ref="AF3:AJ3"/>
    <mergeCell ref="AK3:AM3"/>
    <mergeCell ref="AF6:AM6"/>
    <mergeCell ref="AF8:AJ8"/>
    <mergeCell ref="AK8:AM8"/>
    <mergeCell ref="AF4:AK4"/>
    <mergeCell ref="AE7:AM7"/>
    <mergeCell ref="V149:AC149"/>
    <mergeCell ref="V151:Z151"/>
    <mergeCell ref="AA151:AC151"/>
    <mergeCell ref="V154:AC154"/>
    <mergeCell ref="V147:AA147"/>
    <mergeCell ref="V152:AA152"/>
    <mergeCell ref="U150:AC150"/>
    <mergeCell ref="V141:Z141"/>
    <mergeCell ref="AA141:AC141"/>
    <mergeCell ref="V144:AC144"/>
    <mergeCell ref="V146:Z146"/>
    <mergeCell ref="AA146:AC146"/>
    <mergeCell ref="V142:AA142"/>
    <mergeCell ref="U145:AC145"/>
    <mergeCell ref="U135:AC135"/>
    <mergeCell ref="V132:AA132"/>
    <mergeCell ref="V137:AA137"/>
    <mergeCell ref="V126:Z126"/>
    <mergeCell ref="AA126:AC126"/>
    <mergeCell ref="V129:AC129"/>
    <mergeCell ref="V131:Z131"/>
    <mergeCell ref="AA131:AC131"/>
    <mergeCell ref="U130:AC130"/>
    <mergeCell ref="V127:AA127"/>
    <mergeCell ref="V118:AC118"/>
    <mergeCell ref="V120:Z120"/>
    <mergeCell ref="AA120:AC120"/>
    <mergeCell ref="V123:AC123"/>
    <mergeCell ref="U119:AC119"/>
    <mergeCell ref="V116:AA116"/>
    <mergeCell ref="V121:AA121"/>
    <mergeCell ref="V110:Z110"/>
    <mergeCell ref="AA110:AC110"/>
    <mergeCell ref="V113:AC113"/>
    <mergeCell ref="V115:Z115"/>
    <mergeCell ref="AA115:AC115"/>
    <mergeCell ref="U114:AC114"/>
    <mergeCell ref="V111:AA111"/>
    <mergeCell ref="V103:AC103"/>
    <mergeCell ref="V105:Z105"/>
    <mergeCell ref="AA105:AC105"/>
    <mergeCell ref="V108:AC108"/>
    <mergeCell ref="V101:AA101"/>
    <mergeCell ref="V106:AA106"/>
    <mergeCell ref="V95:Z95"/>
    <mergeCell ref="AA95:AC95"/>
    <mergeCell ref="V98:AC98"/>
    <mergeCell ref="V100:Z100"/>
    <mergeCell ref="AA100:AC100"/>
    <mergeCell ref="V87:AC87"/>
    <mergeCell ref="V89:Z89"/>
    <mergeCell ref="AA89:AC89"/>
    <mergeCell ref="V92:AC92"/>
    <mergeCell ref="V79:Z79"/>
    <mergeCell ref="AA79:AC79"/>
    <mergeCell ref="V82:AC82"/>
    <mergeCell ref="V84:Z84"/>
    <mergeCell ref="AA84:AC84"/>
    <mergeCell ref="V72:AC72"/>
    <mergeCell ref="V74:Z74"/>
    <mergeCell ref="AA74:AC74"/>
    <mergeCell ref="V77:AC77"/>
    <mergeCell ref="U73:AC73"/>
    <mergeCell ref="V70:AA70"/>
    <mergeCell ref="V75:AA75"/>
    <mergeCell ref="V64:Z64"/>
    <mergeCell ref="AA64:AC64"/>
    <mergeCell ref="V67:AC67"/>
    <mergeCell ref="V69:Z69"/>
    <mergeCell ref="AA69:AC69"/>
    <mergeCell ref="U68:AC68"/>
    <mergeCell ref="V65:AA65"/>
    <mergeCell ref="V56:AC56"/>
    <mergeCell ref="V58:Z58"/>
    <mergeCell ref="AA58:AC58"/>
    <mergeCell ref="V61:AC61"/>
    <mergeCell ref="U57:AC57"/>
    <mergeCell ref="V54:AA54"/>
    <mergeCell ref="V59:AA59"/>
    <mergeCell ref="V48:Z48"/>
    <mergeCell ref="AA48:AC48"/>
    <mergeCell ref="V51:AC51"/>
    <mergeCell ref="V53:Z53"/>
    <mergeCell ref="AA53:AC53"/>
    <mergeCell ref="U52:AC52"/>
    <mergeCell ref="V49:AA49"/>
    <mergeCell ref="V36:AC36"/>
    <mergeCell ref="V38:Z38"/>
    <mergeCell ref="AA38:AC38"/>
    <mergeCell ref="V26:AC26"/>
    <mergeCell ref="V28:Z28"/>
    <mergeCell ref="AA28:AC28"/>
    <mergeCell ref="V31:AC31"/>
    <mergeCell ref="U27:AC27"/>
    <mergeCell ref="U37:AC37"/>
    <mergeCell ref="V33:Z33"/>
    <mergeCell ref="AA18:AC18"/>
    <mergeCell ref="V21:AC21"/>
    <mergeCell ref="V23:Z23"/>
    <mergeCell ref="AA23:AC23"/>
    <mergeCell ref="V11:AC11"/>
    <mergeCell ref="V13:Z13"/>
    <mergeCell ref="AA13:AC13"/>
    <mergeCell ref="V16:AC16"/>
    <mergeCell ref="U12:AC12"/>
    <mergeCell ref="U1:AC1"/>
    <mergeCell ref="V3:Z3"/>
    <mergeCell ref="AA3:AC3"/>
    <mergeCell ref="V6:AC6"/>
    <mergeCell ref="V8:Z8"/>
    <mergeCell ref="AA8:AC8"/>
    <mergeCell ref="U7:AC7"/>
    <mergeCell ref="V4:AA4"/>
    <mergeCell ref="L139:S139"/>
    <mergeCell ref="L141:P141"/>
    <mergeCell ref="A1:I1"/>
    <mergeCell ref="G43:I43"/>
    <mergeCell ref="B43:F43"/>
    <mergeCell ref="L144:S144"/>
    <mergeCell ref="L24:Q24"/>
    <mergeCell ref="B59:G59"/>
    <mergeCell ref="B65:G65"/>
    <mergeCell ref="B70:G70"/>
    <mergeCell ref="L154:S154"/>
    <mergeCell ref="L149:S149"/>
    <mergeCell ref="L151:P151"/>
    <mergeCell ref="L152:Q152"/>
    <mergeCell ref="B144:I144"/>
    <mergeCell ref="Q151:S151"/>
    <mergeCell ref="L146:P146"/>
    <mergeCell ref="Q146:S146"/>
    <mergeCell ref="B151:F151"/>
    <mergeCell ref="G151:I151"/>
    <mergeCell ref="Q141:S141"/>
    <mergeCell ref="K150:S150"/>
    <mergeCell ref="K145:S145"/>
    <mergeCell ref="K140:S140"/>
    <mergeCell ref="K135:S135"/>
    <mergeCell ref="K130:S130"/>
    <mergeCell ref="L134:S134"/>
    <mergeCell ref="L136:P136"/>
    <mergeCell ref="Q131:S131"/>
    <mergeCell ref="Q136:S136"/>
    <mergeCell ref="B154:I154"/>
    <mergeCell ref="A150:I150"/>
    <mergeCell ref="A145:I145"/>
    <mergeCell ref="B147:G147"/>
    <mergeCell ref="B152:G152"/>
    <mergeCell ref="B146:F146"/>
    <mergeCell ref="G146:I146"/>
    <mergeCell ref="B149:I149"/>
    <mergeCell ref="B142:G142"/>
    <mergeCell ref="L29:Q29"/>
    <mergeCell ref="L34:Q34"/>
    <mergeCell ref="L39:Q39"/>
    <mergeCell ref="L44:Q44"/>
    <mergeCell ref="L49:Q49"/>
    <mergeCell ref="B136:F136"/>
    <mergeCell ref="G136:I136"/>
    <mergeCell ref="B139:I139"/>
    <mergeCell ref="B141:F141"/>
    <mergeCell ref="G141:I141"/>
    <mergeCell ref="A140:I140"/>
    <mergeCell ref="B137:G137"/>
    <mergeCell ref="B129:I129"/>
    <mergeCell ref="B131:F131"/>
    <mergeCell ref="G131:I131"/>
    <mergeCell ref="B134:I134"/>
    <mergeCell ref="A135:I135"/>
    <mergeCell ref="A130:I130"/>
    <mergeCell ref="B127:G127"/>
    <mergeCell ref="B132:G132"/>
    <mergeCell ref="B120:F120"/>
    <mergeCell ref="G120:I120"/>
    <mergeCell ref="B123:I123"/>
    <mergeCell ref="B126:F126"/>
    <mergeCell ref="G126:I126"/>
    <mergeCell ref="L54:Q54"/>
    <mergeCell ref="L59:Q59"/>
    <mergeCell ref="L65:Q65"/>
    <mergeCell ref="L70:Q70"/>
    <mergeCell ref="L75:Q75"/>
    <mergeCell ref="B108:I108"/>
    <mergeCell ref="L80:Q80"/>
    <mergeCell ref="L85:Q85"/>
    <mergeCell ref="L90:Q90"/>
    <mergeCell ref="L96:Q96"/>
    <mergeCell ref="K104:S104"/>
    <mergeCell ref="K109:S109"/>
    <mergeCell ref="K114:S114"/>
    <mergeCell ref="K119:S119"/>
    <mergeCell ref="B95:F95"/>
    <mergeCell ref="G95:I95"/>
    <mergeCell ref="B98:I98"/>
    <mergeCell ref="B100:F100"/>
    <mergeCell ref="G100:I100"/>
    <mergeCell ref="B96:G96"/>
    <mergeCell ref="K57:S57"/>
    <mergeCell ref="K73:S73"/>
    <mergeCell ref="K78:S78"/>
    <mergeCell ref="K83:S83"/>
    <mergeCell ref="K88:S88"/>
    <mergeCell ref="K99:S99"/>
    <mergeCell ref="L98:S98"/>
    <mergeCell ref="L82:S82"/>
    <mergeCell ref="L89:P89"/>
    <mergeCell ref="Q89:S89"/>
    <mergeCell ref="A104:I104"/>
    <mergeCell ref="A99:I99"/>
    <mergeCell ref="A88:I88"/>
    <mergeCell ref="A83:I83"/>
    <mergeCell ref="A78:I78"/>
    <mergeCell ref="B103:I103"/>
    <mergeCell ref="B87:I87"/>
    <mergeCell ref="B89:F89"/>
    <mergeCell ref="B101:G101"/>
    <mergeCell ref="B105:F105"/>
    <mergeCell ref="G105:I105"/>
    <mergeCell ref="L120:P120"/>
    <mergeCell ref="Q120:S120"/>
    <mergeCell ref="L123:S123"/>
    <mergeCell ref="A119:I119"/>
    <mergeCell ref="A114:I114"/>
    <mergeCell ref="B115:F115"/>
    <mergeCell ref="G115:I115"/>
    <mergeCell ref="B118:I118"/>
    <mergeCell ref="L113:S113"/>
    <mergeCell ref="L115:P115"/>
    <mergeCell ref="Q115:S115"/>
    <mergeCell ref="L118:S118"/>
    <mergeCell ref="L111:Q111"/>
    <mergeCell ref="L116:Q116"/>
    <mergeCell ref="Q105:S105"/>
    <mergeCell ref="L108:S108"/>
    <mergeCell ref="L110:P110"/>
    <mergeCell ref="Q110:S110"/>
    <mergeCell ref="L100:P100"/>
    <mergeCell ref="Q100:S100"/>
    <mergeCell ref="L103:S103"/>
    <mergeCell ref="L106:Q106"/>
    <mergeCell ref="L105:P105"/>
    <mergeCell ref="L101:Q101"/>
    <mergeCell ref="L92:S92"/>
    <mergeCell ref="L95:P95"/>
    <mergeCell ref="Q95:S95"/>
    <mergeCell ref="L84:P84"/>
    <mergeCell ref="Q84:S84"/>
    <mergeCell ref="L87:S87"/>
    <mergeCell ref="L72:S72"/>
    <mergeCell ref="L74:P74"/>
    <mergeCell ref="Q74:S74"/>
    <mergeCell ref="L77:S77"/>
    <mergeCell ref="L79:P79"/>
    <mergeCell ref="Q79:S79"/>
    <mergeCell ref="L67:S67"/>
    <mergeCell ref="K68:S68"/>
    <mergeCell ref="L69:P69"/>
    <mergeCell ref="Q69:S69"/>
    <mergeCell ref="L58:P58"/>
    <mergeCell ref="Q58:S58"/>
    <mergeCell ref="L61:S61"/>
    <mergeCell ref="L64:P64"/>
    <mergeCell ref="Q64:S64"/>
    <mergeCell ref="L51:S51"/>
    <mergeCell ref="L53:P53"/>
    <mergeCell ref="Q53:S53"/>
    <mergeCell ref="L56:S56"/>
    <mergeCell ref="K52:S52"/>
    <mergeCell ref="L41:S41"/>
    <mergeCell ref="L43:P43"/>
    <mergeCell ref="Q43:S43"/>
    <mergeCell ref="L46:S46"/>
    <mergeCell ref="L48:P48"/>
    <mergeCell ref="Q48:S48"/>
    <mergeCell ref="K42:S42"/>
    <mergeCell ref="K47:S47"/>
    <mergeCell ref="L3:P3"/>
    <mergeCell ref="Q3:S3"/>
    <mergeCell ref="L6:S6"/>
    <mergeCell ref="K7:S7"/>
    <mergeCell ref="L8:P8"/>
    <mergeCell ref="Q8:S8"/>
    <mergeCell ref="L11:S11"/>
    <mergeCell ref="K12:S12"/>
    <mergeCell ref="L13:P13"/>
    <mergeCell ref="Q13:S13"/>
    <mergeCell ref="B84:F84"/>
    <mergeCell ref="G84:I84"/>
    <mergeCell ref="K22:S22"/>
    <mergeCell ref="L23:P23"/>
    <mergeCell ref="Q23:S23"/>
    <mergeCell ref="L26:S26"/>
    <mergeCell ref="B36:I36"/>
    <mergeCell ref="L36:S36"/>
    <mergeCell ref="B77:I77"/>
    <mergeCell ref="A73:I73"/>
    <mergeCell ref="G89:I89"/>
    <mergeCell ref="B92:I92"/>
    <mergeCell ref="B79:F79"/>
    <mergeCell ref="G79:I79"/>
    <mergeCell ref="B82:I82"/>
    <mergeCell ref="B72:I72"/>
    <mergeCell ref="B44:G44"/>
    <mergeCell ref="B69:F69"/>
    <mergeCell ref="A7:I7"/>
    <mergeCell ref="A12:I12"/>
    <mergeCell ref="A17:I17"/>
    <mergeCell ref="A22:I22"/>
    <mergeCell ref="A27:I27"/>
    <mergeCell ref="A37:I37"/>
    <mergeCell ref="G58:I58"/>
    <mergeCell ref="G13:I13"/>
    <mergeCell ref="B28:F28"/>
    <mergeCell ref="G69:I69"/>
    <mergeCell ref="G28:I28"/>
    <mergeCell ref="B31:I31"/>
    <mergeCell ref="A42:I42"/>
    <mergeCell ref="B38:F38"/>
    <mergeCell ref="G38:I38"/>
    <mergeCell ref="B61:I61"/>
    <mergeCell ref="B58:F58"/>
    <mergeCell ref="A57:I57"/>
    <mergeCell ref="B41:I41"/>
    <mergeCell ref="G18:I18"/>
    <mergeCell ref="B16:I16"/>
    <mergeCell ref="B26:I26"/>
    <mergeCell ref="B29:G29"/>
    <mergeCell ref="B34:G34"/>
    <mergeCell ref="B49:G49"/>
    <mergeCell ref="B48:F48"/>
    <mergeCell ref="G48:I48"/>
    <mergeCell ref="A47:I47"/>
    <mergeCell ref="B46:I46"/>
    <mergeCell ref="B3:F3"/>
    <mergeCell ref="G3:I3"/>
    <mergeCell ref="B8:F8"/>
    <mergeCell ref="G8:I8"/>
    <mergeCell ref="B13:F13"/>
    <mergeCell ref="B6:I6"/>
    <mergeCell ref="B11:I11"/>
    <mergeCell ref="B56:I56"/>
    <mergeCell ref="G53:I53"/>
    <mergeCell ref="B33:F33"/>
    <mergeCell ref="G33:I33"/>
    <mergeCell ref="B54:G54"/>
    <mergeCell ref="B51:I51"/>
    <mergeCell ref="B53:F53"/>
    <mergeCell ref="A52:I52"/>
    <mergeCell ref="L16:S16"/>
    <mergeCell ref="K17:S17"/>
    <mergeCell ref="K27:S27"/>
    <mergeCell ref="L18:P18"/>
    <mergeCell ref="Q18:S18"/>
    <mergeCell ref="B39:G39"/>
    <mergeCell ref="B21:I21"/>
    <mergeCell ref="B18:F18"/>
    <mergeCell ref="B23:F23"/>
    <mergeCell ref="G23:I23"/>
    <mergeCell ref="L28:P28"/>
    <mergeCell ref="L21:S21"/>
    <mergeCell ref="K37:S37"/>
    <mergeCell ref="L38:P38"/>
    <mergeCell ref="Q38:S38"/>
    <mergeCell ref="K1:S1"/>
    <mergeCell ref="Q28:S28"/>
    <mergeCell ref="L31:S31"/>
    <mergeCell ref="L33:P33"/>
    <mergeCell ref="Q33:S33"/>
  </mergeCells>
  <dataValidations count="2">
    <dataValidation type="list" allowBlank="1" showInputMessage="1" showErrorMessage="1" sqref="I75 AM142 AM147 I9 I14 I19 I24 I29 I34 I39 I44 I49 I54 I59 I65 I70 I80 I85 I90 I96 I101 I106 I111 I116 I121 I127 I132 I137 I142 I4 S4 I147 I152 S9 S14 S19 S24 S29 S34 S39 S44 S49 S54 S59 S65 S70 S75 S80 S85 S90 S96 S101 S106 S111 S116 S121 S127 S132 S137 S142 AC4 S147 S152 AC9 AC14 AC19 AC24 AC29 AC34 AC39 AC44 AC49 AC54 AC59 AC65 AC70 AC75 AC80 AC85 AC90 AC96 AC101 AC106 AC111 AC116 AC121 AC127 AC132 AC137 AC142 AM4 AC147 AC152 AM9 AM14 AM19 AM24 AM29 AM34 AM39">
      <formula1>$AP$5:$AP$6</formula1>
    </dataValidation>
    <dataValidation type="list" allowBlank="1" showInputMessage="1" showErrorMessage="1" sqref="AM44 AM49 AM54 AM59 AM65 AM70 AM75 AM80 AM85 AM90 AM96 AM101 AM106 AM111 AM116 AM121 AM127 AM132 AM137 AM152">
      <formula1>$AP$5:$AP$6</formula1>
    </dataValidation>
  </dataValidations>
  <printOptions/>
  <pageMargins left="0.71" right="0.71" top="0.7500000000000001" bottom="0.7500000000000001" header="0.31" footer="0.31"/>
  <pageSetup orientation="portrait" paperSize="9"/>
  <headerFooter alignWithMargins="0">
    <oddHeader>&amp;L
&amp;C個人申込書</oddHeader>
  </headerFooter>
</worksheet>
</file>

<file path=xl/worksheets/sheet5.xml><?xml version="1.0" encoding="utf-8"?>
<worksheet xmlns="http://schemas.openxmlformats.org/spreadsheetml/2006/main" xmlns:r="http://schemas.openxmlformats.org/officeDocument/2006/relationships">
  <sheetPr>
    <tabColor rgb="FF3366FF"/>
    <pageSetUpPr fitToPage="1"/>
  </sheetPr>
  <dimension ref="A1:J28"/>
  <sheetViews>
    <sheetView zoomScalePageLayoutView="0" workbookViewId="0" topLeftCell="A1">
      <selection activeCell="A7" sqref="A7"/>
    </sheetView>
  </sheetViews>
  <sheetFormatPr defaultColWidth="13" defaultRowHeight="14.25"/>
  <cols>
    <col min="1" max="1" width="13" style="0" customWidth="1"/>
    <col min="2" max="2" width="9" style="0" customWidth="1"/>
    <col min="3" max="3" width="20.5" style="0" customWidth="1"/>
    <col min="4" max="4" width="1.4921875" style="0" customWidth="1"/>
    <col min="5" max="5" width="15" style="0" customWidth="1"/>
    <col min="6" max="6" width="2" style="0" customWidth="1"/>
    <col min="7" max="9" width="13" style="0" customWidth="1"/>
    <col min="10" max="10" width="0" style="0" hidden="1" customWidth="1"/>
  </cols>
  <sheetData>
    <row r="1" spans="1:6" ht="13.5">
      <c r="A1" s="28"/>
      <c r="B1" s="28"/>
      <c r="C1" s="28"/>
      <c r="D1" s="28"/>
      <c r="E1" s="28"/>
      <c r="F1" s="28"/>
    </row>
    <row r="2" spans="1:6" ht="16.5">
      <c r="A2" s="228" t="s">
        <v>200</v>
      </c>
      <c r="B2" s="228"/>
      <c r="C2" s="228"/>
      <c r="D2" s="228"/>
      <c r="E2" s="228"/>
      <c r="F2" s="28"/>
    </row>
    <row r="3" spans="1:6" ht="13.5">
      <c r="A3" s="229" t="s">
        <v>68</v>
      </c>
      <c r="B3" s="229"/>
      <c r="C3" s="229"/>
      <c r="D3" s="229"/>
      <c r="E3" s="229"/>
      <c r="F3" s="229"/>
    </row>
    <row r="4" spans="1:6" ht="36" customHeight="1">
      <c r="A4" s="146" t="s">
        <v>4</v>
      </c>
      <c r="B4" s="226"/>
      <c r="C4" s="227"/>
      <c r="D4" s="227"/>
      <c r="E4" s="227"/>
      <c r="F4" s="29"/>
    </row>
    <row r="5" spans="1:6" ht="13.5">
      <c r="A5" s="147" t="s">
        <v>117</v>
      </c>
      <c r="B5" s="30" t="s">
        <v>5</v>
      </c>
      <c r="C5" s="31" t="s">
        <v>64</v>
      </c>
      <c r="D5" s="32" t="s">
        <v>66</v>
      </c>
      <c r="E5" s="33" t="s">
        <v>199</v>
      </c>
      <c r="F5" s="34" t="s">
        <v>65</v>
      </c>
    </row>
    <row r="6" spans="1:6" ht="33" customHeight="1">
      <c r="A6" s="39"/>
      <c r="B6" s="40">
        <f>IF(A6="","",VLOOKUP(A6,'男子'!A$4:S$33,6,0))</f>
      </c>
      <c r="C6" s="129">
        <f>IF(A6="","",VLOOKUP(A6,'男子'!A$4:S$33,3,0))</f>
      </c>
      <c r="D6" s="32" t="s">
        <v>66</v>
      </c>
      <c r="E6" s="41">
        <f>IF(A6="","",VLOOKUP(A6,'男子'!A$4:S$33,4,0))</f>
      </c>
      <c r="F6" s="34" t="s">
        <v>65</v>
      </c>
    </row>
    <row r="7" spans="1:6" ht="33" customHeight="1">
      <c r="A7" s="39"/>
      <c r="B7" s="40">
        <f>IF(A7="","",VLOOKUP(A7,'男子'!A$4:S$33,6,0))</f>
      </c>
      <c r="C7" s="129">
        <f>IF(A7="","",VLOOKUP(A7,'男子'!A$4:S$33,3,0))</f>
      </c>
      <c r="D7" s="32" t="s">
        <v>66</v>
      </c>
      <c r="E7" s="41">
        <f>IF(A7="","",VLOOKUP(A7,'男子'!A$4:S$33,4,0))</f>
      </c>
      <c r="F7" s="34" t="s">
        <v>65</v>
      </c>
    </row>
    <row r="8" spans="1:6" ht="33" customHeight="1">
      <c r="A8" s="39"/>
      <c r="B8" s="40">
        <f>IF(A8="","",VLOOKUP(A8,'男子'!A$4:S$33,6,0))</f>
      </c>
      <c r="C8" s="129">
        <f>IF(A8="","",VLOOKUP(A8,'男子'!A$4:S$33,3,0))</f>
      </c>
      <c r="D8" s="32" t="s">
        <v>66</v>
      </c>
      <c r="E8" s="41">
        <f>IF(A8="","",VLOOKUP(A8,'男子'!A$4:S$33,4,0))</f>
      </c>
      <c r="F8" s="34" t="s">
        <v>65</v>
      </c>
    </row>
    <row r="9" spans="1:6" ht="33" customHeight="1">
      <c r="A9" s="39"/>
      <c r="B9" s="40">
        <f>IF(A9="","",VLOOKUP(A9,'男子'!A$4:S$33,6,0))</f>
      </c>
      <c r="C9" s="129">
        <f>IF(A9="","",VLOOKUP(A9,'男子'!A$4:S$33,3,0))</f>
      </c>
      <c r="D9" s="32" t="s">
        <v>66</v>
      </c>
      <c r="E9" s="41">
        <f>IF(A9="","",VLOOKUP(A9,'男子'!A$4:S$33,4,0))</f>
      </c>
      <c r="F9" s="34" t="s">
        <v>65</v>
      </c>
    </row>
    <row r="10" spans="1:6" ht="33" customHeight="1">
      <c r="A10" s="39"/>
      <c r="B10" s="40">
        <f>IF(A10="","",VLOOKUP(A10,'男子'!A$4:S$33,6,0))</f>
      </c>
      <c r="C10" s="129">
        <f>IF(A10="","",VLOOKUP(A10,'男子'!A$4:S$33,3,0))</f>
      </c>
      <c r="D10" s="32" t="s">
        <v>66</v>
      </c>
      <c r="E10" s="41">
        <f>IF(A10="","",VLOOKUP(A10,'男子'!A$4:S$33,4,0))</f>
      </c>
      <c r="F10" s="34" t="s">
        <v>65</v>
      </c>
    </row>
    <row r="11" spans="1:6" ht="33" customHeight="1">
      <c r="A11" s="39"/>
      <c r="B11" s="40">
        <f>IF(A11="","",VLOOKUP(A11,'男子'!A$4:S$33,6,0))</f>
      </c>
      <c r="C11" s="129">
        <f>IF(A11="","",VLOOKUP(A11,'男子'!A$4:S$33,3,0))</f>
      </c>
      <c r="D11" s="32" t="s">
        <v>66</v>
      </c>
      <c r="E11" s="41">
        <f>IF(A11="","",VLOOKUP(A11,'男子'!A$4:S$33,4,0))</f>
      </c>
      <c r="F11" s="34" t="s">
        <v>65</v>
      </c>
    </row>
    <row r="12" spans="1:10" ht="35.25" customHeight="1">
      <c r="A12" s="148" t="s">
        <v>26</v>
      </c>
      <c r="B12" s="226"/>
      <c r="C12" s="227"/>
      <c r="D12" s="227"/>
      <c r="E12" s="227"/>
      <c r="F12" s="230"/>
      <c r="J12" s="3" t="s">
        <v>50</v>
      </c>
    </row>
    <row r="13" ht="13.5">
      <c r="J13" s="1"/>
    </row>
    <row r="14" ht="13.5">
      <c r="J14" s="2" t="s">
        <v>67</v>
      </c>
    </row>
    <row r="15" ht="13.5">
      <c r="J15" s="2" t="s">
        <v>36</v>
      </c>
    </row>
    <row r="16" ht="13.5">
      <c r="J16" s="2" t="s">
        <v>37</v>
      </c>
    </row>
    <row r="17" ht="13.5">
      <c r="J17" s="2" t="s">
        <v>38</v>
      </c>
    </row>
    <row r="18" ht="13.5">
      <c r="J18" s="2" t="s">
        <v>39</v>
      </c>
    </row>
    <row r="19" ht="13.5">
      <c r="J19" s="2" t="s">
        <v>40</v>
      </c>
    </row>
    <row r="20" ht="13.5">
      <c r="J20" s="2" t="s">
        <v>41</v>
      </c>
    </row>
    <row r="21" ht="13.5">
      <c r="J21" s="2" t="s">
        <v>42</v>
      </c>
    </row>
    <row r="22" ht="13.5">
      <c r="J22" s="2" t="s">
        <v>43</v>
      </c>
    </row>
    <row r="23" ht="13.5">
      <c r="J23" s="2" t="s">
        <v>44</v>
      </c>
    </row>
    <row r="24" ht="13.5">
      <c r="J24" s="2" t="s">
        <v>45</v>
      </c>
    </row>
    <row r="25" ht="13.5">
      <c r="J25" s="2" t="s">
        <v>46</v>
      </c>
    </row>
    <row r="26" ht="13.5">
      <c r="J26" s="2" t="s">
        <v>47</v>
      </c>
    </row>
    <row r="27" ht="13.5">
      <c r="J27" s="2" t="s">
        <v>48</v>
      </c>
    </row>
    <row r="28" ht="13.5">
      <c r="J28" s="2" t="s">
        <v>49</v>
      </c>
    </row>
  </sheetData>
  <sheetProtection sheet="1" objects="1" scenarios="1" selectLockedCells="1"/>
  <mergeCells count="4">
    <mergeCell ref="B4:E4"/>
    <mergeCell ref="A2:E2"/>
    <mergeCell ref="A3:F3"/>
    <mergeCell ref="B12:F12"/>
  </mergeCells>
  <dataValidations count="1">
    <dataValidation type="list" allowBlank="1" showInputMessage="1" showErrorMessage="1" sqref="B4">
      <formula1>$J$13:$J$28</formula1>
    </dataValidation>
  </dataValidations>
  <printOptions/>
  <pageMargins left="0.7000000000000001" right="0.7000000000000001" top="0.7500000000000001" bottom="0.7500000000000001" header="0.30000000000000004" footer="0.30000000000000004"/>
  <pageSetup fitToHeight="1" fitToWidth="1" orientation="portrait" paperSize="9" scale="99"/>
</worksheet>
</file>

<file path=xl/worksheets/sheet6.xml><?xml version="1.0" encoding="utf-8"?>
<worksheet xmlns="http://schemas.openxmlformats.org/spreadsheetml/2006/main" xmlns:r="http://schemas.openxmlformats.org/officeDocument/2006/relationships">
  <sheetPr>
    <tabColor rgb="FFFF0000"/>
    <pageSetUpPr fitToPage="1"/>
  </sheetPr>
  <dimension ref="A1:AN35"/>
  <sheetViews>
    <sheetView zoomScale="150" zoomScaleNormal="150" zoomScalePageLayoutView="0" workbookViewId="0" topLeftCell="A1">
      <pane ySplit="3" topLeftCell="A4" activePane="bottomLeft" state="frozen"/>
      <selection pane="topLeft" activeCell="A1" sqref="A1"/>
      <selection pane="bottomLeft" activeCell="W4" sqref="W4"/>
    </sheetView>
  </sheetViews>
  <sheetFormatPr defaultColWidth="9" defaultRowHeight="14.25"/>
  <cols>
    <col min="1" max="1" width="4.5" style="1" customWidth="1"/>
    <col min="2" max="2" width="6" style="1" customWidth="1"/>
    <col min="3" max="4" width="10.796875" style="1" customWidth="1"/>
    <col min="5" max="5" width="8.5" style="1" customWidth="1"/>
    <col min="6" max="6" width="4" style="1" customWidth="1"/>
    <col min="7" max="10" width="3" style="1" bestFit="1" customWidth="1"/>
    <col min="11" max="12" width="3" style="1" customWidth="1"/>
    <col min="13" max="15" width="3" style="1" bestFit="1" customWidth="1"/>
    <col min="16" max="23" width="6.5" style="1" customWidth="1"/>
    <col min="24" max="36" width="2.5" style="1" customWidth="1"/>
    <col min="37" max="37" width="9" style="1" customWidth="1"/>
    <col min="38" max="40" width="9" style="1" hidden="1" customWidth="1"/>
    <col min="41" max="16384" width="9" style="1" customWidth="1"/>
  </cols>
  <sheetData>
    <row r="1" spans="1:35" ht="32.25" customHeight="1" thickBot="1">
      <c r="A1" s="210" t="s">
        <v>201</v>
      </c>
      <c r="B1" s="210"/>
      <c r="C1" s="210"/>
      <c r="D1" s="210"/>
      <c r="E1" s="210"/>
      <c r="F1" s="210"/>
      <c r="G1" s="210"/>
      <c r="H1" s="210"/>
      <c r="I1" s="210"/>
      <c r="J1" s="210"/>
      <c r="K1" s="210"/>
      <c r="L1" s="210"/>
      <c r="M1" s="210"/>
      <c r="N1" s="210"/>
      <c r="O1" s="210"/>
      <c r="P1" s="210"/>
      <c r="Q1" s="210"/>
      <c r="R1" s="210"/>
      <c r="S1" s="210"/>
      <c r="T1" s="68"/>
      <c r="U1" s="7"/>
      <c r="V1" s="7"/>
      <c r="W1" s="7"/>
      <c r="X1" s="7"/>
      <c r="Y1" s="7"/>
      <c r="Z1" s="7"/>
      <c r="AA1" s="7"/>
      <c r="AB1" s="7"/>
      <c r="AC1" s="7"/>
      <c r="AD1" s="7"/>
      <c r="AE1" s="7"/>
      <c r="AF1" s="7"/>
      <c r="AG1" s="7"/>
      <c r="AH1" s="7"/>
      <c r="AI1" s="7"/>
    </row>
    <row r="2" spans="1:23" ht="20.25" customHeight="1" thickBot="1">
      <c r="A2" s="215" t="s">
        <v>18</v>
      </c>
      <c r="B2" s="216"/>
      <c r="C2" s="216"/>
      <c r="D2" s="216"/>
      <c r="E2" s="216"/>
      <c r="F2" s="216"/>
      <c r="G2" s="216"/>
      <c r="H2" s="216"/>
      <c r="I2" s="216"/>
      <c r="J2" s="216"/>
      <c r="K2" s="216"/>
      <c r="L2" s="216"/>
      <c r="M2" s="216"/>
      <c r="N2" s="216"/>
      <c r="O2" s="216"/>
      <c r="P2" s="216"/>
      <c r="Q2" s="216"/>
      <c r="R2" s="216"/>
      <c r="S2" s="216"/>
      <c r="T2" s="216"/>
      <c r="U2" s="216"/>
      <c r="V2" s="216"/>
      <c r="W2" s="217"/>
    </row>
    <row r="3" spans="1:40" ht="39" thickBot="1">
      <c r="A3" s="42" t="s">
        <v>9</v>
      </c>
      <c r="B3" s="43" t="s">
        <v>4</v>
      </c>
      <c r="C3" s="42" t="s">
        <v>17</v>
      </c>
      <c r="D3" s="44" t="s">
        <v>199</v>
      </c>
      <c r="E3" s="42" t="s">
        <v>15</v>
      </c>
      <c r="F3" s="44" t="s">
        <v>5</v>
      </c>
      <c r="G3" s="45" t="s">
        <v>10</v>
      </c>
      <c r="H3" s="46" t="s">
        <v>11</v>
      </c>
      <c r="I3" s="46" t="s">
        <v>13</v>
      </c>
      <c r="J3" s="46" t="s">
        <v>14</v>
      </c>
      <c r="K3" s="46" t="s">
        <v>195</v>
      </c>
      <c r="L3" s="46" t="s">
        <v>6</v>
      </c>
      <c r="M3" s="46" t="s">
        <v>7</v>
      </c>
      <c r="N3" s="46" t="s">
        <v>8</v>
      </c>
      <c r="O3" s="47" t="s">
        <v>3</v>
      </c>
      <c r="P3" s="48" t="s">
        <v>61</v>
      </c>
      <c r="Q3" s="49" t="s">
        <v>26</v>
      </c>
      <c r="R3" s="48" t="s">
        <v>62</v>
      </c>
      <c r="S3" s="49" t="s">
        <v>26</v>
      </c>
      <c r="T3" s="48" t="s">
        <v>106</v>
      </c>
      <c r="U3" s="49" t="s">
        <v>26</v>
      </c>
      <c r="V3" s="48" t="s">
        <v>107</v>
      </c>
      <c r="W3" s="49" t="s">
        <v>26</v>
      </c>
      <c r="AJ3" s="3"/>
      <c r="AK3" s="3"/>
      <c r="AL3" s="174" t="s">
        <v>16</v>
      </c>
      <c r="AM3" s="174"/>
      <c r="AN3" s="174"/>
    </row>
    <row r="4" spans="1:40" ht="22.5" customHeight="1">
      <c r="A4" s="101"/>
      <c r="B4" s="102"/>
      <c r="C4" s="162"/>
      <c r="D4" s="103">
        <f aca="true" t="shared" si="0" ref="D4:D33">PHONETIC(C4)</f>
      </c>
      <c r="E4" s="104"/>
      <c r="F4" s="150">
        <f aca="true" t="shared" si="1" ref="F4:F33">IF(E4="","",VLOOKUP(DATEDIF(E4,$AN$5,"Y"),ttt,2,TRUE))</f>
      </c>
      <c r="G4" s="105"/>
      <c r="H4" s="105"/>
      <c r="I4" s="105"/>
      <c r="J4" s="105"/>
      <c r="K4" s="171"/>
      <c r="L4" s="105"/>
      <c r="M4" s="105"/>
      <c r="N4" s="105"/>
      <c r="O4" s="105"/>
      <c r="P4" s="106"/>
      <c r="Q4" s="140"/>
      <c r="R4" s="106"/>
      <c r="S4" s="140"/>
      <c r="T4" s="106"/>
      <c r="U4" s="140"/>
      <c r="V4" s="106"/>
      <c r="W4" s="141"/>
      <c r="X4"/>
      <c r="Y4"/>
      <c r="Z4"/>
      <c r="AA4"/>
      <c r="AB4"/>
      <c r="AC4"/>
      <c r="AD4"/>
      <c r="AE4"/>
      <c r="AF4"/>
      <c r="AG4"/>
      <c r="AL4" s="4"/>
      <c r="AM4" s="4"/>
      <c r="AN4" s="4"/>
    </row>
    <row r="5" spans="1:40" ht="22.5" customHeight="1">
      <c r="A5" s="107"/>
      <c r="B5" s="108"/>
      <c r="C5" s="163"/>
      <c r="D5" s="103">
        <f t="shared" si="0"/>
      </c>
      <c r="E5" s="109"/>
      <c r="F5" s="151">
        <f t="shared" si="1"/>
      </c>
      <c r="G5" s="105"/>
      <c r="H5" s="105"/>
      <c r="I5" s="105"/>
      <c r="J5" s="105"/>
      <c r="K5" s="172"/>
      <c r="L5" s="105"/>
      <c r="M5" s="105"/>
      <c r="N5" s="105"/>
      <c r="O5" s="105"/>
      <c r="P5" s="106"/>
      <c r="Q5" s="141"/>
      <c r="R5" s="106"/>
      <c r="S5" s="141"/>
      <c r="T5" s="106"/>
      <c r="U5" s="141"/>
      <c r="V5" s="106"/>
      <c r="W5" s="141"/>
      <c r="X5"/>
      <c r="Y5"/>
      <c r="Z5"/>
      <c r="AA5"/>
      <c r="AB5"/>
      <c r="AC5"/>
      <c r="AD5"/>
      <c r="AE5"/>
      <c r="AF5"/>
      <c r="AG5"/>
      <c r="AJ5" s="3"/>
      <c r="AL5" s="5">
        <v>12</v>
      </c>
      <c r="AM5" s="5">
        <v>1</v>
      </c>
      <c r="AN5" s="6">
        <f ca="1">DATE(YEAR(TODAY())-(MONTH(TODAY())&lt;=3)*1,4,1)</f>
        <v>44652</v>
      </c>
    </row>
    <row r="6" spans="1:40" ht="22.5" customHeight="1">
      <c r="A6" s="110"/>
      <c r="B6" s="108"/>
      <c r="C6" s="163"/>
      <c r="D6" s="103">
        <f t="shared" si="0"/>
      </c>
      <c r="E6" s="109"/>
      <c r="F6" s="151">
        <f t="shared" si="1"/>
      </c>
      <c r="G6" s="105"/>
      <c r="H6" s="105"/>
      <c r="I6" s="105"/>
      <c r="J6" s="105"/>
      <c r="K6" s="172"/>
      <c r="L6" s="105"/>
      <c r="M6" s="105"/>
      <c r="N6" s="105"/>
      <c r="O6" s="105"/>
      <c r="P6" s="106"/>
      <c r="Q6" s="141"/>
      <c r="R6" s="106"/>
      <c r="S6" s="141"/>
      <c r="T6" s="106"/>
      <c r="U6" s="141"/>
      <c r="V6" s="106"/>
      <c r="W6" s="141"/>
      <c r="X6"/>
      <c r="Y6"/>
      <c r="Z6"/>
      <c r="AA6"/>
      <c r="AB6"/>
      <c r="AC6"/>
      <c r="AD6"/>
      <c r="AE6"/>
      <c r="AF6"/>
      <c r="AG6"/>
      <c r="AJ6"/>
      <c r="AL6" s="5">
        <v>13</v>
      </c>
      <c r="AM6" s="5">
        <v>2</v>
      </c>
      <c r="AN6" s="4"/>
    </row>
    <row r="7" spans="1:40" ht="22.5" customHeight="1">
      <c r="A7" s="110"/>
      <c r="B7" s="108"/>
      <c r="C7" s="164"/>
      <c r="D7" s="103">
        <f t="shared" si="0"/>
      </c>
      <c r="E7" s="109"/>
      <c r="F7" s="151">
        <f t="shared" si="1"/>
      </c>
      <c r="G7" s="105"/>
      <c r="H7" s="105"/>
      <c r="I7" s="105"/>
      <c r="J7" s="105"/>
      <c r="K7" s="172"/>
      <c r="L7" s="105"/>
      <c r="M7" s="105"/>
      <c r="N7" s="105"/>
      <c r="O7" s="105"/>
      <c r="P7" s="106"/>
      <c r="Q7" s="141"/>
      <c r="R7" s="106"/>
      <c r="S7" s="141"/>
      <c r="T7" s="106"/>
      <c r="U7" s="141"/>
      <c r="V7" s="106"/>
      <c r="W7" s="141"/>
      <c r="X7"/>
      <c r="Y7"/>
      <c r="Z7"/>
      <c r="AA7"/>
      <c r="AB7"/>
      <c r="AC7"/>
      <c r="AD7"/>
      <c r="AE7"/>
      <c r="AF7"/>
      <c r="AG7"/>
      <c r="AJ7"/>
      <c r="AL7" s="5">
        <v>14</v>
      </c>
      <c r="AM7" s="5">
        <v>3</v>
      </c>
      <c r="AN7" s="4"/>
    </row>
    <row r="8" spans="1:36" ht="22.5" customHeight="1">
      <c r="A8" s="112"/>
      <c r="B8" s="108"/>
      <c r="C8" s="164"/>
      <c r="D8" s="103">
        <f t="shared" si="0"/>
      </c>
      <c r="E8" s="109"/>
      <c r="F8" s="151">
        <f t="shared" si="1"/>
      </c>
      <c r="G8" s="105"/>
      <c r="H8" s="105"/>
      <c r="I8" s="105"/>
      <c r="J8" s="105"/>
      <c r="K8" s="172"/>
      <c r="L8" s="105"/>
      <c r="M8" s="105"/>
      <c r="N8" s="105"/>
      <c r="O8" s="105"/>
      <c r="P8" s="106"/>
      <c r="Q8" s="141"/>
      <c r="R8" s="106"/>
      <c r="S8" s="141"/>
      <c r="T8" s="106"/>
      <c r="U8" s="141"/>
      <c r="V8" s="106"/>
      <c r="W8" s="141"/>
      <c r="X8"/>
      <c r="Y8"/>
      <c r="Z8"/>
      <c r="AA8"/>
      <c r="AB8"/>
      <c r="AC8"/>
      <c r="AD8"/>
      <c r="AE8"/>
      <c r="AF8"/>
      <c r="AG8"/>
      <c r="AJ8"/>
    </row>
    <row r="9" spans="1:40" ht="22.5" customHeight="1">
      <c r="A9" s="112"/>
      <c r="B9" s="108"/>
      <c r="C9" s="164"/>
      <c r="D9" s="103">
        <f t="shared" si="0"/>
      </c>
      <c r="E9" s="109"/>
      <c r="F9" s="151">
        <f t="shared" si="1"/>
      </c>
      <c r="G9" s="105"/>
      <c r="H9" s="105"/>
      <c r="I9" s="105"/>
      <c r="J9" s="105"/>
      <c r="K9" s="172"/>
      <c r="L9" s="105"/>
      <c r="M9" s="105"/>
      <c r="N9" s="105"/>
      <c r="O9" s="105"/>
      <c r="P9" s="106"/>
      <c r="Q9" s="141"/>
      <c r="R9" s="106"/>
      <c r="S9" s="141"/>
      <c r="T9" s="106"/>
      <c r="U9" s="141"/>
      <c r="V9" s="106"/>
      <c r="W9" s="141"/>
      <c r="X9"/>
      <c r="Y9"/>
      <c r="Z9"/>
      <c r="AA9"/>
      <c r="AB9"/>
      <c r="AC9"/>
      <c r="AD9"/>
      <c r="AE9"/>
      <c r="AF9"/>
      <c r="AG9"/>
      <c r="AJ9"/>
      <c r="AL9" s="3" t="s">
        <v>21</v>
      </c>
      <c r="AM9" s="3" t="s">
        <v>50</v>
      </c>
      <c r="AN9" s="3" t="s">
        <v>21</v>
      </c>
    </row>
    <row r="10" spans="1:36" ht="22.5" customHeight="1">
      <c r="A10" s="112"/>
      <c r="B10" s="108"/>
      <c r="C10" s="111"/>
      <c r="D10" s="103">
        <f t="shared" si="0"/>
      </c>
      <c r="E10" s="109"/>
      <c r="F10" s="151">
        <f t="shared" si="1"/>
      </c>
      <c r="G10" s="105"/>
      <c r="H10" s="105"/>
      <c r="I10" s="105"/>
      <c r="J10" s="105"/>
      <c r="K10" s="172"/>
      <c r="L10" s="105"/>
      <c r="M10" s="105"/>
      <c r="N10" s="105"/>
      <c r="O10" s="105"/>
      <c r="P10" s="106"/>
      <c r="Q10" s="141"/>
      <c r="R10" s="106"/>
      <c r="S10" s="141"/>
      <c r="T10" s="106"/>
      <c r="U10" s="141"/>
      <c r="V10" s="106"/>
      <c r="W10" s="141"/>
      <c r="X10"/>
      <c r="Y10"/>
      <c r="Z10"/>
      <c r="AA10"/>
      <c r="AB10"/>
      <c r="AC10"/>
      <c r="AD10"/>
      <c r="AE10"/>
      <c r="AF10"/>
      <c r="AG10"/>
      <c r="AJ10"/>
    </row>
    <row r="11" spans="1:40" ht="22.5" customHeight="1">
      <c r="A11" s="112"/>
      <c r="B11" s="108"/>
      <c r="C11" s="111"/>
      <c r="D11" s="103">
        <f t="shared" si="0"/>
      </c>
      <c r="E11" s="109"/>
      <c r="F11" s="151">
        <f t="shared" si="1"/>
      </c>
      <c r="G11" s="105"/>
      <c r="H11" s="105"/>
      <c r="I11" s="105"/>
      <c r="J11" s="105"/>
      <c r="K11" s="172"/>
      <c r="L11" s="105"/>
      <c r="M11" s="105"/>
      <c r="N11" s="105"/>
      <c r="O11" s="105"/>
      <c r="P11" s="106"/>
      <c r="Q11" s="141"/>
      <c r="R11" s="106"/>
      <c r="S11" s="141"/>
      <c r="T11" s="106"/>
      <c r="U11" s="141"/>
      <c r="V11" s="106"/>
      <c r="W11" s="141"/>
      <c r="X11"/>
      <c r="Y11"/>
      <c r="Z11"/>
      <c r="AA11"/>
      <c r="AB11"/>
      <c r="AC11"/>
      <c r="AD11"/>
      <c r="AE11"/>
      <c r="AF11"/>
      <c r="AG11"/>
      <c r="AJ11"/>
      <c r="AL11" s="3" t="s">
        <v>22</v>
      </c>
      <c r="AM11" s="2" t="s">
        <v>35</v>
      </c>
      <c r="AN11" s="3" t="s">
        <v>51</v>
      </c>
    </row>
    <row r="12" spans="1:40" ht="22.5" customHeight="1">
      <c r="A12" s="113"/>
      <c r="B12" s="108"/>
      <c r="C12" s="164"/>
      <c r="D12" s="103">
        <f t="shared" si="0"/>
      </c>
      <c r="E12" s="109"/>
      <c r="F12" s="151">
        <f t="shared" si="1"/>
      </c>
      <c r="G12" s="105"/>
      <c r="H12" s="105"/>
      <c r="I12" s="105"/>
      <c r="J12" s="105"/>
      <c r="K12" s="172"/>
      <c r="L12" s="105"/>
      <c r="M12" s="105"/>
      <c r="N12" s="105"/>
      <c r="O12" s="105"/>
      <c r="P12" s="106"/>
      <c r="Q12" s="141"/>
      <c r="R12" s="106"/>
      <c r="S12" s="141"/>
      <c r="T12" s="106"/>
      <c r="U12" s="141"/>
      <c r="V12" s="106"/>
      <c r="W12" s="141"/>
      <c r="X12"/>
      <c r="Y12"/>
      <c r="Z12"/>
      <c r="AA12"/>
      <c r="AB12"/>
      <c r="AC12"/>
      <c r="AD12"/>
      <c r="AE12"/>
      <c r="AF12"/>
      <c r="AG12"/>
      <c r="AJ12"/>
      <c r="AL12" s="3" t="s">
        <v>60</v>
      </c>
      <c r="AM12" s="2" t="s">
        <v>36</v>
      </c>
      <c r="AN12" s="3" t="s">
        <v>52</v>
      </c>
    </row>
    <row r="13" spans="1:40" ht="22.5" customHeight="1">
      <c r="A13" s="113"/>
      <c r="B13" s="108"/>
      <c r="C13" s="111"/>
      <c r="D13" s="103">
        <f t="shared" si="0"/>
      </c>
      <c r="E13" s="109"/>
      <c r="F13" s="151">
        <f t="shared" si="1"/>
      </c>
      <c r="G13" s="105"/>
      <c r="H13" s="105"/>
      <c r="I13" s="105"/>
      <c r="J13" s="105"/>
      <c r="K13" s="172"/>
      <c r="L13" s="105"/>
      <c r="M13" s="105"/>
      <c r="N13" s="105"/>
      <c r="O13" s="105"/>
      <c r="P13" s="106"/>
      <c r="Q13" s="141"/>
      <c r="R13" s="106"/>
      <c r="S13" s="141"/>
      <c r="T13" s="106"/>
      <c r="U13" s="141"/>
      <c r="V13" s="106"/>
      <c r="W13" s="141"/>
      <c r="AJ13"/>
      <c r="AL13" s="3"/>
      <c r="AM13" s="2" t="s">
        <v>37</v>
      </c>
      <c r="AN13" s="3" t="s">
        <v>53</v>
      </c>
    </row>
    <row r="14" spans="1:40" ht="22.5" customHeight="1">
      <c r="A14" s="113"/>
      <c r="B14" s="108"/>
      <c r="C14" s="114"/>
      <c r="D14" s="103">
        <f t="shared" si="0"/>
      </c>
      <c r="E14" s="109"/>
      <c r="F14" s="151">
        <f t="shared" si="1"/>
      </c>
      <c r="G14" s="105"/>
      <c r="H14" s="105"/>
      <c r="I14" s="105"/>
      <c r="J14" s="105"/>
      <c r="K14" s="172"/>
      <c r="L14" s="105"/>
      <c r="M14" s="105"/>
      <c r="N14" s="105"/>
      <c r="O14" s="105"/>
      <c r="P14" s="106"/>
      <c r="Q14" s="141"/>
      <c r="R14" s="106"/>
      <c r="S14" s="141"/>
      <c r="T14" s="106"/>
      <c r="U14" s="141"/>
      <c r="V14" s="106"/>
      <c r="W14" s="141"/>
      <c r="AJ14"/>
      <c r="AM14" s="2" t="s">
        <v>38</v>
      </c>
      <c r="AN14" s="3" t="s">
        <v>54</v>
      </c>
    </row>
    <row r="15" spans="1:40" ht="22.5" customHeight="1">
      <c r="A15" s="115"/>
      <c r="B15" s="108"/>
      <c r="C15" s="114"/>
      <c r="D15" s="103">
        <f t="shared" si="0"/>
      </c>
      <c r="E15" s="109"/>
      <c r="F15" s="151">
        <f t="shared" si="1"/>
      </c>
      <c r="G15" s="105"/>
      <c r="H15" s="105"/>
      <c r="I15" s="105"/>
      <c r="J15" s="105"/>
      <c r="K15" s="172"/>
      <c r="L15" s="105"/>
      <c r="M15" s="105"/>
      <c r="N15" s="105"/>
      <c r="O15" s="105"/>
      <c r="P15" s="106"/>
      <c r="Q15" s="141"/>
      <c r="R15" s="106"/>
      <c r="S15" s="141"/>
      <c r="T15" s="106"/>
      <c r="U15" s="141"/>
      <c r="V15" s="106"/>
      <c r="W15" s="141"/>
      <c r="AJ15"/>
      <c r="AM15" s="2" t="s">
        <v>39</v>
      </c>
      <c r="AN15" s="3" t="s">
        <v>55</v>
      </c>
    </row>
    <row r="16" spans="1:40" ht="22.5" customHeight="1">
      <c r="A16" s="115"/>
      <c r="B16" s="108"/>
      <c r="C16" s="114"/>
      <c r="D16" s="103">
        <f t="shared" si="0"/>
      </c>
      <c r="E16" s="109"/>
      <c r="F16" s="151">
        <f t="shared" si="1"/>
      </c>
      <c r="G16" s="105"/>
      <c r="H16" s="105"/>
      <c r="I16" s="105"/>
      <c r="J16" s="105"/>
      <c r="K16" s="172"/>
      <c r="L16" s="105"/>
      <c r="M16" s="105"/>
      <c r="N16" s="105"/>
      <c r="O16" s="105"/>
      <c r="P16" s="106"/>
      <c r="Q16" s="141"/>
      <c r="R16" s="106"/>
      <c r="S16" s="141"/>
      <c r="T16" s="106"/>
      <c r="U16" s="141"/>
      <c r="V16" s="106"/>
      <c r="W16" s="141"/>
      <c r="AJ16"/>
      <c r="AM16" s="2" t="s">
        <v>40</v>
      </c>
      <c r="AN16" s="3" t="s">
        <v>56</v>
      </c>
    </row>
    <row r="17" spans="1:40" ht="22.5" customHeight="1">
      <c r="A17" s="115"/>
      <c r="B17" s="108"/>
      <c r="C17" s="114"/>
      <c r="D17" s="103">
        <f t="shared" si="0"/>
      </c>
      <c r="E17" s="109"/>
      <c r="F17" s="151">
        <f t="shared" si="1"/>
      </c>
      <c r="G17" s="105"/>
      <c r="H17" s="105"/>
      <c r="I17" s="105"/>
      <c r="J17" s="105"/>
      <c r="K17" s="172"/>
      <c r="L17" s="105"/>
      <c r="M17" s="105"/>
      <c r="N17" s="105"/>
      <c r="O17" s="105"/>
      <c r="P17" s="106"/>
      <c r="Q17" s="141"/>
      <c r="R17" s="106"/>
      <c r="S17" s="141"/>
      <c r="T17" s="106"/>
      <c r="U17" s="141"/>
      <c r="V17" s="106"/>
      <c r="W17" s="141"/>
      <c r="AJ17"/>
      <c r="AM17" s="2" t="s">
        <v>41</v>
      </c>
      <c r="AN17" s="3" t="s">
        <v>194</v>
      </c>
    </row>
    <row r="18" spans="1:40" ht="22.5" customHeight="1">
      <c r="A18" s="115"/>
      <c r="B18" s="108"/>
      <c r="C18" s="114"/>
      <c r="D18" s="103">
        <f t="shared" si="0"/>
      </c>
      <c r="E18" s="109"/>
      <c r="F18" s="151">
        <f t="shared" si="1"/>
      </c>
      <c r="G18" s="105"/>
      <c r="H18" s="105"/>
      <c r="I18" s="105"/>
      <c r="J18" s="105"/>
      <c r="K18" s="172"/>
      <c r="L18" s="105"/>
      <c r="M18" s="105"/>
      <c r="N18" s="105"/>
      <c r="O18" s="105"/>
      <c r="P18" s="106"/>
      <c r="Q18" s="141"/>
      <c r="R18" s="106"/>
      <c r="S18" s="141"/>
      <c r="T18" s="106"/>
      <c r="U18" s="141"/>
      <c r="V18" s="106"/>
      <c r="W18" s="141"/>
      <c r="AJ18"/>
      <c r="AM18" s="2" t="s">
        <v>42</v>
      </c>
      <c r="AN18" s="3" t="s">
        <v>58</v>
      </c>
    </row>
    <row r="19" spans="1:40" ht="22.5" customHeight="1">
      <c r="A19" s="115"/>
      <c r="B19" s="108"/>
      <c r="C19" s="114"/>
      <c r="D19" s="103">
        <f t="shared" si="0"/>
      </c>
      <c r="E19" s="109"/>
      <c r="F19" s="151">
        <f t="shared" si="1"/>
      </c>
      <c r="G19" s="105"/>
      <c r="H19" s="105"/>
      <c r="I19" s="105"/>
      <c r="J19" s="105"/>
      <c r="K19" s="172"/>
      <c r="L19" s="105"/>
      <c r="M19" s="105"/>
      <c r="N19" s="105"/>
      <c r="O19" s="105"/>
      <c r="P19" s="106"/>
      <c r="Q19" s="141"/>
      <c r="R19" s="106"/>
      <c r="S19" s="141"/>
      <c r="T19" s="106"/>
      <c r="U19" s="141"/>
      <c r="V19" s="106"/>
      <c r="W19" s="141"/>
      <c r="AJ19"/>
      <c r="AM19" s="2" t="s">
        <v>43</v>
      </c>
      <c r="AN19" s="3" t="s">
        <v>57</v>
      </c>
    </row>
    <row r="20" spans="1:40" ht="22.5" customHeight="1">
      <c r="A20" s="115"/>
      <c r="B20" s="108"/>
      <c r="C20" s="116"/>
      <c r="D20" s="103">
        <f t="shared" si="0"/>
      </c>
      <c r="E20" s="109"/>
      <c r="F20" s="151">
        <f t="shared" si="1"/>
      </c>
      <c r="G20" s="105"/>
      <c r="H20" s="105"/>
      <c r="I20" s="105"/>
      <c r="J20" s="105"/>
      <c r="K20" s="172"/>
      <c r="L20" s="105"/>
      <c r="M20" s="105"/>
      <c r="N20" s="105"/>
      <c r="O20" s="105"/>
      <c r="P20" s="106"/>
      <c r="Q20" s="141"/>
      <c r="R20" s="106"/>
      <c r="S20" s="141"/>
      <c r="T20" s="106"/>
      <c r="U20" s="141"/>
      <c r="V20" s="106"/>
      <c r="W20" s="141"/>
      <c r="AM20" s="2" t="s">
        <v>44</v>
      </c>
      <c r="AN20" s="3" t="s">
        <v>59</v>
      </c>
    </row>
    <row r="21" spans="1:39" ht="22.5" customHeight="1">
      <c r="A21" s="117"/>
      <c r="B21" s="108"/>
      <c r="C21" s="116"/>
      <c r="D21" s="103">
        <f t="shared" si="0"/>
      </c>
      <c r="E21" s="109"/>
      <c r="F21" s="151">
        <f t="shared" si="1"/>
      </c>
      <c r="G21" s="105"/>
      <c r="H21" s="105"/>
      <c r="I21" s="105"/>
      <c r="J21" s="105"/>
      <c r="K21" s="172"/>
      <c r="L21" s="105"/>
      <c r="M21" s="105"/>
      <c r="N21" s="105"/>
      <c r="O21" s="105"/>
      <c r="P21" s="106"/>
      <c r="Q21" s="141"/>
      <c r="R21" s="106"/>
      <c r="S21" s="141"/>
      <c r="T21" s="106"/>
      <c r="U21" s="141"/>
      <c r="V21" s="106"/>
      <c r="W21" s="141"/>
      <c r="AM21" s="2" t="s">
        <v>45</v>
      </c>
    </row>
    <row r="22" spans="1:39" ht="22.5" customHeight="1">
      <c r="A22" s="117"/>
      <c r="B22" s="108"/>
      <c r="C22" s="116"/>
      <c r="D22" s="103">
        <f t="shared" si="0"/>
      </c>
      <c r="E22" s="109"/>
      <c r="F22" s="151">
        <f t="shared" si="1"/>
      </c>
      <c r="G22" s="105"/>
      <c r="H22" s="105"/>
      <c r="I22" s="105"/>
      <c r="J22" s="105"/>
      <c r="K22" s="172"/>
      <c r="L22" s="105"/>
      <c r="M22" s="105"/>
      <c r="N22" s="105"/>
      <c r="O22" s="105"/>
      <c r="P22" s="106"/>
      <c r="Q22" s="141"/>
      <c r="R22" s="106"/>
      <c r="S22" s="141"/>
      <c r="T22" s="106"/>
      <c r="U22" s="141"/>
      <c r="V22" s="106"/>
      <c r="W22" s="141"/>
      <c r="AM22" s="2" t="s">
        <v>46</v>
      </c>
    </row>
    <row r="23" spans="1:39" ht="22.5" customHeight="1">
      <c r="A23" s="117"/>
      <c r="B23" s="108"/>
      <c r="C23" s="116"/>
      <c r="D23" s="103">
        <f t="shared" si="0"/>
      </c>
      <c r="E23" s="109"/>
      <c r="F23" s="151">
        <f t="shared" si="1"/>
      </c>
      <c r="G23" s="105"/>
      <c r="H23" s="105"/>
      <c r="I23" s="105"/>
      <c r="J23" s="105"/>
      <c r="K23" s="172"/>
      <c r="L23" s="105"/>
      <c r="M23" s="105"/>
      <c r="N23" s="105"/>
      <c r="O23" s="105"/>
      <c r="P23" s="106"/>
      <c r="Q23" s="141"/>
      <c r="R23" s="106"/>
      <c r="S23" s="141"/>
      <c r="T23" s="106"/>
      <c r="U23" s="141"/>
      <c r="V23" s="106"/>
      <c r="W23" s="141"/>
      <c r="AM23" s="2" t="s">
        <v>47</v>
      </c>
    </row>
    <row r="24" spans="1:39" ht="22.5" customHeight="1">
      <c r="A24" s="117"/>
      <c r="B24" s="108"/>
      <c r="C24" s="116"/>
      <c r="D24" s="103">
        <f t="shared" si="0"/>
      </c>
      <c r="E24" s="109"/>
      <c r="F24" s="151">
        <f t="shared" si="1"/>
      </c>
      <c r="G24" s="105"/>
      <c r="H24" s="105"/>
      <c r="I24" s="105"/>
      <c r="J24" s="105"/>
      <c r="K24" s="172"/>
      <c r="L24" s="105"/>
      <c r="M24" s="105"/>
      <c r="N24" s="105"/>
      <c r="O24" s="105"/>
      <c r="P24" s="106"/>
      <c r="Q24" s="141"/>
      <c r="R24" s="106"/>
      <c r="S24" s="141"/>
      <c r="T24" s="106"/>
      <c r="U24" s="141"/>
      <c r="V24" s="106"/>
      <c r="W24" s="141"/>
      <c r="AM24" s="2" t="s">
        <v>48</v>
      </c>
    </row>
    <row r="25" spans="1:39" ht="22.5" customHeight="1">
      <c r="A25" s="117"/>
      <c r="B25" s="108"/>
      <c r="C25" s="118"/>
      <c r="D25" s="103">
        <f t="shared" si="0"/>
      </c>
      <c r="E25" s="109"/>
      <c r="F25" s="151">
        <f t="shared" si="1"/>
      </c>
      <c r="G25" s="105"/>
      <c r="H25" s="105"/>
      <c r="I25" s="105"/>
      <c r="J25" s="105"/>
      <c r="K25" s="172"/>
      <c r="L25" s="105"/>
      <c r="M25" s="105"/>
      <c r="N25" s="105"/>
      <c r="O25" s="105"/>
      <c r="P25" s="106"/>
      <c r="Q25" s="141"/>
      <c r="R25" s="106"/>
      <c r="S25" s="141"/>
      <c r="T25" s="106"/>
      <c r="U25" s="141"/>
      <c r="V25" s="106"/>
      <c r="W25" s="141"/>
      <c r="AM25" s="2" t="s">
        <v>49</v>
      </c>
    </row>
    <row r="26" spans="1:23" ht="22.5" customHeight="1">
      <c r="A26" s="117"/>
      <c r="B26" s="108"/>
      <c r="C26" s="118"/>
      <c r="D26" s="103">
        <f t="shared" si="0"/>
      </c>
      <c r="E26" s="109"/>
      <c r="F26" s="151">
        <f t="shared" si="1"/>
      </c>
      <c r="G26" s="105"/>
      <c r="H26" s="105"/>
      <c r="I26" s="105"/>
      <c r="J26" s="105"/>
      <c r="K26" s="172"/>
      <c r="L26" s="105"/>
      <c r="M26" s="105"/>
      <c r="N26" s="105"/>
      <c r="O26" s="105"/>
      <c r="P26" s="106"/>
      <c r="Q26" s="141"/>
      <c r="R26" s="106"/>
      <c r="S26" s="141"/>
      <c r="T26" s="106"/>
      <c r="U26" s="141"/>
      <c r="V26" s="106"/>
      <c r="W26" s="141"/>
    </row>
    <row r="27" spans="1:23" ht="22.5" customHeight="1">
      <c r="A27" s="119"/>
      <c r="B27" s="108"/>
      <c r="C27" s="118"/>
      <c r="D27" s="103">
        <f t="shared" si="0"/>
      </c>
      <c r="E27" s="109"/>
      <c r="F27" s="151">
        <f t="shared" si="1"/>
      </c>
      <c r="G27" s="105"/>
      <c r="H27" s="105"/>
      <c r="I27" s="105"/>
      <c r="J27" s="105"/>
      <c r="K27" s="172"/>
      <c r="L27" s="105"/>
      <c r="M27" s="105"/>
      <c r="N27" s="105"/>
      <c r="O27" s="105"/>
      <c r="P27" s="106"/>
      <c r="Q27" s="141"/>
      <c r="R27" s="106"/>
      <c r="S27" s="141"/>
      <c r="T27" s="106"/>
      <c r="U27" s="141"/>
      <c r="V27" s="106"/>
      <c r="W27" s="141"/>
    </row>
    <row r="28" spans="1:23" ht="22.5" customHeight="1">
      <c r="A28" s="119"/>
      <c r="B28" s="108"/>
      <c r="C28" s="118"/>
      <c r="D28" s="103">
        <f t="shared" si="0"/>
      </c>
      <c r="E28" s="109"/>
      <c r="F28" s="151">
        <f t="shared" si="1"/>
      </c>
      <c r="G28" s="105"/>
      <c r="H28" s="105"/>
      <c r="I28" s="105"/>
      <c r="J28" s="105"/>
      <c r="K28" s="172"/>
      <c r="L28" s="105"/>
      <c r="M28" s="105"/>
      <c r="N28" s="105"/>
      <c r="O28" s="105"/>
      <c r="P28" s="106"/>
      <c r="Q28" s="141"/>
      <c r="R28" s="106"/>
      <c r="S28" s="141"/>
      <c r="T28" s="106"/>
      <c r="U28" s="141"/>
      <c r="V28" s="106"/>
      <c r="W28" s="141"/>
    </row>
    <row r="29" spans="1:23" ht="22.5" customHeight="1">
      <c r="A29" s="119"/>
      <c r="B29" s="108"/>
      <c r="C29" s="120"/>
      <c r="D29" s="103">
        <f t="shared" si="0"/>
      </c>
      <c r="E29" s="109"/>
      <c r="F29" s="151">
        <f t="shared" si="1"/>
      </c>
      <c r="G29" s="105"/>
      <c r="H29" s="105"/>
      <c r="I29" s="105"/>
      <c r="J29" s="105"/>
      <c r="K29" s="172"/>
      <c r="L29" s="105"/>
      <c r="M29" s="105"/>
      <c r="N29" s="105"/>
      <c r="O29" s="105"/>
      <c r="P29" s="106"/>
      <c r="Q29" s="141"/>
      <c r="R29" s="106"/>
      <c r="S29" s="141"/>
      <c r="T29" s="106"/>
      <c r="U29" s="141"/>
      <c r="V29" s="106"/>
      <c r="W29" s="141"/>
    </row>
    <row r="30" spans="1:23" ht="22.5" customHeight="1">
      <c r="A30" s="119"/>
      <c r="B30" s="108"/>
      <c r="C30" s="120"/>
      <c r="D30" s="103">
        <f t="shared" si="0"/>
      </c>
      <c r="E30" s="109"/>
      <c r="F30" s="151">
        <f t="shared" si="1"/>
      </c>
      <c r="G30" s="105"/>
      <c r="H30" s="105"/>
      <c r="I30" s="105"/>
      <c r="J30" s="105"/>
      <c r="K30" s="172"/>
      <c r="L30" s="105"/>
      <c r="M30" s="105"/>
      <c r="N30" s="105"/>
      <c r="O30" s="105"/>
      <c r="P30" s="106"/>
      <c r="Q30" s="141"/>
      <c r="R30" s="106"/>
      <c r="S30" s="141"/>
      <c r="T30" s="106"/>
      <c r="U30" s="141"/>
      <c r="V30" s="106"/>
      <c r="W30" s="141"/>
    </row>
    <row r="31" spans="1:23" ht="22.5" customHeight="1">
      <c r="A31" s="119"/>
      <c r="B31" s="108"/>
      <c r="C31" s="120"/>
      <c r="D31" s="103">
        <f t="shared" si="0"/>
      </c>
      <c r="E31" s="109"/>
      <c r="F31" s="151">
        <f t="shared" si="1"/>
      </c>
      <c r="G31" s="105"/>
      <c r="H31" s="105"/>
      <c r="I31" s="105"/>
      <c r="J31" s="105"/>
      <c r="K31" s="172"/>
      <c r="L31" s="105"/>
      <c r="M31" s="105"/>
      <c r="N31" s="105"/>
      <c r="O31" s="105"/>
      <c r="P31" s="106"/>
      <c r="Q31" s="141"/>
      <c r="R31" s="106"/>
      <c r="S31" s="141"/>
      <c r="T31" s="106"/>
      <c r="U31" s="141"/>
      <c r="V31" s="106"/>
      <c r="W31" s="141"/>
    </row>
    <row r="32" spans="1:23" ht="22.5" customHeight="1">
      <c r="A32" s="121"/>
      <c r="B32" s="108"/>
      <c r="C32" s="122"/>
      <c r="D32" s="103">
        <f t="shared" si="0"/>
      </c>
      <c r="E32" s="109"/>
      <c r="F32" s="151">
        <f t="shared" si="1"/>
      </c>
      <c r="G32" s="105"/>
      <c r="H32" s="105"/>
      <c r="I32" s="105"/>
      <c r="J32" s="105"/>
      <c r="K32" s="172"/>
      <c r="L32" s="105"/>
      <c r="M32" s="105"/>
      <c r="N32" s="105"/>
      <c r="O32" s="105"/>
      <c r="P32" s="106"/>
      <c r="Q32" s="141"/>
      <c r="R32" s="106"/>
      <c r="S32" s="141"/>
      <c r="T32" s="106"/>
      <c r="U32" s="141"/>
      <c r="V32" s="106"/>
      <c r="W32" s="141"/>
    </row>
    <row r="33" spans="1:23" ht="22.5" customHeight="1" thickBot="1">
      <c r="A33" s="121"/>
      <c r="B33" s="108"/>
      <c r="C33" s="123"/>
      <c r="D33" s="103">
        <f t="shared" si="0"/>
      </c>
      <c r="E33" s="109"/>
      <c r="F33" s="151">
        <f t="shared" si="1"/>
      </c>
      <c r="G33" s="105"/>
      <c r="H33" s="105"/>
      <c r="I33" s="105"/>
      <c r="J33" s="105"/>
      <c r="K33" s="173"/>
      <c r="L33" s="105"/>
      <c r="M33" s="105"/>
      <c r="N33" s="105"/>
      <c r="O33" s="105"/>
      <c r="P33" s="124"/>
      <c r="Q33" s="142"/>
      <c r="R33" s="124"/>
      <c r="S33" s="142"/>
      <c r="T33" s="124"/>
      <c r="U33" s="142"/>
      <c r="V33" s="124"/>
      <c r="W33" s="142"/>
    </row>
    <row r="34" spans="1:19" ht="24" customHeight="1" thickBot="1">
      <c r="A34" s="231"/>
      <c r="B34" s="233" t="s">
        <v>24</v>
      </c>
      <c r="C34" s="235">
        <f>COUNTA(C4:C33)</f>
        <v>0</v>
      </c>
      <c r="D34" s="231"/>
      <c r="E34" s="231" t="s">
        <v>23</v>
      </c>
      <c r="F34" s="125" t="s">
        <v>20</v>
      </c>
      <c r="G34" s="126">
        <f aca="true" t="shared" si="2" ref="G34:O34">COUNTIF(G4:G33,"○")</f>
        <v>0</v>
      </c>
      <c r="H34" s="126">
        <f t="shared" si="2"/>
        <v>0</v>
      </c>
      <c r="I34" s="126">
        <f t="shared" si="2"/>
        <v>0</v>
      </c>
      <c r="J34" s="126">
        <f t="shared" si="2"/>
        <v>0</v>
      </c>
      <c r="K34" s="126">
        <f>COUNTIF(K4:K33,"○")</f>
        <v>0</v>
      </c>
      <c r="L34" s="126">
        <f t="shared" si="2"/>
        <v>0</v>
      </c>
      <c r="M34" s="126">
        <f t="shared" si="2"/>
        <v>0</v>
      </c>
      <c r="N34" s="126">
        <f t="shared" si="2"/>
        <v>0</v>
      </c>
      <c r="O34" s="127">
        <f t="shared" si="2"/>
        <v>0</v>
      </c>
      <c r="P34" s="128"/>
      <c r="Q34" s="128"/>
      <c r="R34" s="128"/>
      <c r="S34" s="128"/>
    </row>
    <row r="35" spans="1:19" ht="24.75" customHeight="1" thickBot="1">
      <c r="A35" s="232"/>
      <c r="B35" s="234"/>
      <c r="C35" s="236"/>
      <c r="D35" s="232"/>
      <c r="E35" s="232"/>
      <c r="F35" s="125" t="s">
        <v>19</v>
      </c>
      <c r="G35" s="126">
        <f aca="true" t="shared" si="3" ref="G35:O35">COUNTIF(G4:G33,"ホ")</f>
        <v>0</v>
      </c>
      <c r="H35" s="126">
        <f t="shared" si="3"/>
        <v>0</v>
      </c>
      <c r="I35" s="126">
        <f t="shared" si="3"/>
        <v>0</v>
      </c>
      <c r="J35" s="126">
        <f t="shared" si="3"/>
        <v>0</v>
      </c>
      <c r="K35" s="126">
        <f>COUNTIF(K4:K33,"ホ")</f>
        <v>0</v>
      </c>
      <c r="L35" s="126">
        <f t="shared" si="3"/>
        <v>0</v>
      </c>
      <c r="M35" s="126">
        <f t="shared" si="3"/>
        <v>0</v>
      </c>
      <c r="N35" s="126">
        <f t="shared" si="3"/>
        <v>0</v>
      </c>
      <c r="O35" s="127">
        <f t="shared" si="3"/>
        <v>0</v>
      </c>
      <c r="P35" s="128"/>
      <c r="Q35" s="128"/>
      <c r="R35" s="128"/>
      <c r="S35" s="128"/>
    </row>
    <row r="36" ht="21.75"/>
    <row r="37" ht="21.75"/>
    <row r="38" ht="21.75"/>
    <row r="39" ht="21.75"/>
    <row r="40" ht="21.75"/>
    <row r="41" ht="21.75"/>
    <row r="43" ht="21.75"/>
    <row r="44" ht="21.75"/>
    <row r="45" ht="21.75"/>
    <row r="46" ht="21.75"/>
    <row r="47" ht="21.75"/>
    <row r="48" ht="21.75"/>
    <row r="128" ht="21.75"/>
    <row r="129" ht="21.75"/>
    <row r="130" ht="21.75"/>
    <row r="131" ht="21.75"/>
    <row r="133" ht="21.75"/>
    <row r="134" ht="21.75"/>
    <row r="135" ht="21.75"/>
    <row r="136" ht="21.75"/>
    <row r="137" ht="21.75"/>
    <row r="138" ht="21.75"/>
    <row r="139" ht="21.75"/>
    <row r="141" ht="21.75"/>
    <row r="142" ht="21.75"/>
    <row r="143" ht="21.75"/>
    <row r="144" ht="21.75"/>
    <row r="145" ht="21.75"/>
    <row r="146" ht="21.75"/>
    <row r="147" ht="21.75"/>
    <row r="149" ht="21.75"/>
    <row r="150" ht="21.75"/>
    <row r="151" ht="21.75"/>
    <row r="152" ht="21.75"/>
  </sheetData>
  <sheetProtection sheet="1" objects="1" scenarios="1" selectLockedCells="1"/>
  <mergeCells count="8">
    <mergeCell ref="A1:S1"/>
    <mergeCell ref="AL3:AN3"/>
    <mergeCell ref="A34:A35"/>
    <mergeCell ref="B34:B35"/>
    <mergeCell ref="C34:C35"/>
    <mergeCell ref="D34:D35"/>
    <mergeCell ref="E34:E35"/>
    <mergeCell ref="A2:W2"/>
  </mergeCells>
  <conditionalFormatting sqref="G4:J33 L4:O33">
    <cfRule type="cellIs" priority="2" dxfId="18" operator="equal" stopIfTrue="1">
      <formula>"○"</formula>
    </cfRule>
  </conditionalFormatting>
  <conditionalFormatting sqref="K4:K33">
    <cfRule type="cellIs" priority="1" dxfId="18" operator="equal" stopIfTrue="1">
      <formula>"○"</formula>
    </cfRule>
  </conditionalFormatting>
  <dataValidations count="7">
    <dataValidation type="list" allowBlank="1" showInputMessage="1" showErrorMessage="1" sqref="B4:B33">
      <formula1>$AM$10:$AM$25</formula1>
    </dataValidation>
    <dataValidation type="list" allowBlank="1" showInputMessage="1" showErrorMessage="1" sqref="G4:O33">
      <formula1>$AL$10:$AL$12</formula1>
    </dataValidation>
    <dataValidation allowBlank="1" showInputMessage="1" showErrorMessage="1" promptTitle="ふりがなの編集について" prompt="&#10;　ふりがなを変更する場合は、シートの保護を解除し、氏名入力のセルで「書式」→「ふりがな」→「編集」で作業してください。" sqref="D3"/>
    <dataValidation allowBlank="1" showErrorMessage="1" sqref="C4:C33"/>
    <dataValidation allowBlank="1" showErrorMessage="1" prompt="氏名を全角にて入力して下さい。５文字を標準とします。" sqref="C3"/>
    <dataValidation allowBlank="1" showErrorMessage="1" promptTitle="ふりがなの編集について" prompt="&#10;　ふりがなを変更する場合は、シートの保護を解除し、氏名入力のセルで「書式」→「ふりがな」→「編集」で作業してください。" sqref="D4:D33"/>
    <dataValidation type="list" allowBlank="1" showInputMessage="1" showErrorMessage="1" sqref="P4:P33 T4:T33 R4:R33 V4:V33">
      <formula1>$AN$10:$AN$20</formula1>
    </dataValidation>
  </dataValidations>
  <printOptions/>
  <pageMargins left="0.62" right="0.7000000000000001" top="0.7500000000000001" bottom="0.7500000000000001" header="0.51" footer="0.51"/>
  <pageSetup fitToHeight="1" fitToWidth="1" horizontalDpi="600" verticalDpi="600" orientation="landscape" paperSize="9" scale="56"/>
</worksheet>
</file>

<file path=xl/worksheets/sheet7.xml><?xml version="1.0" encoding="utf-8"?>
<worksheet xmlns="http://schemas.openxmlformats.org/spreadsheetml/2006/main" xmlns:r="http://schemas.openxmlformats.org/officeDocument/2006/relationships">
  <sheetPr>
    <tabColor rgb="FFFF0000"/>
  </sheetPr>
  <dimension ref="A1:AQ154"/>
  <sheetViews>
    <sheetView zoomScalePageLayoutView="0" workbookViewId="0" topLeftCell="A1">
      <selection activeCell="AF5" sqref="AF5"/>
    </sheetView>
  </sheetViews>
  <sheetFormatPr defaultColWidth="13" defaultRowHeight="14.25"/>
  <cols>
    <col min="1" max="1" width="8.5" style="0" customWidth="1"/>
    <col min="2" max="2" width="5.296875" style="0" customWidth="1"/>
    <col min="3" max="3" width="3.296875" style="0" customWidth="1"/>
    <col min="4" max="4" width="13.5" style="0" customWidth="1"/>
    <col min="5" max="5" width="1.4921875" style="0" customWidth="1"/>
    <col min="6" max="6" width="11.5" style="0" customWidth="1"/>
    <col min="7" max="7" width="1.4921875" style="0" customWidth="1"/>
    <col min="8" max="8" width="3.5" style="0" customWidth="1"/>
    <col min="9" max="9" width="10.296875" style="0" customWidth="1"/>
    <col min="10" max="10" width="1" style="16" customWidth="1"/>
    <col min="11" max="11" width="8.5" style="0" customWidth="1"/>
    <col min="12" max="12" width="5.296875" style="0" customWidth="1"/>
    <col min="13" max="13" width="3.296875" style="0" customWidth="1"/>
    <col min="14" max="14" width="13.5" style="0" customWidth="1"/>
    <col min="15" max="15" width="1.4921875" style="0" customWidth="1"/>
    <col min="16" max="16" width="11.5" style="0" customWidth="1"/>
    <col min="17" max="17" width="1.4921875" style="0" customWidth="1"/>
    <col min="18" max="18" width="3.5" style="0" customWidth="1"/>
    <col min="19" max="19" width="10.296875" style="0" customWidth="1"/>
    <col min="20" max="20" width="0.4921875" style="0" customWidth="1"/>
    <col min="21" max="21" width="8.5" style="0" customWidth="1"/>
    <col min="22" max="22" width="5.296875" style="0" customWidth="1"/>
    <col min="23" max="23" width="3.296875" style="0" customWidth="1"/>
    <col min="24" max="24" width="13.5" style="0" customWidth="1"/>
    <col min="25" max="25" width="1.4921875" style="0" customWidth="1"/>
    <col min="26" max="26" width="11.5" style="0" customWidth="1"/>
    <col min="27" max="27" width="1.4921875" style="0" customWidth="1"/>
    <col min="28" max="28" width="3.5" style="0" customWidth="1"/>
    <col min="29" max="29" width="10.296875" style="0" customWidth="1"/>
    <col min="30" max="30" width="0.796875" style="0" customWidth="1"/>
    <col min="31" max="31" width="8.5" style="0" customWidth="1"/>
    <col min="32" max="32" width="5.296875" style="0" customWidth="1"/>
    <col min="33" max="33" width="3.296875" style="0" customWidth="1"/>
    <col min="34" max="34" width="13.5" style="0" customWidth="1"/>
    <col min="35" max="35" width="1.4921875" style="0" customWidth="1"/>
    <col min="36" max="36" width="11.5" style="0" customWidth="1"/>
    <col min="37" max="37" width="1.4921875" style="0" customWidth="1"/>
    <col min="38" max="38" width="3.5" style="0" customWidth="1"/>
    <col min="39" max="39" width="10.296875" style="0" customWidth="1"/>
    <col min="40" max="40" width="1" style="0" customWidth="1"/>
    <col min="41" max="42" width="13" style="0" customWidth="1"/>
    <col min="43" max="43" width="0" style="0" hidden="1" customWidth="1"/>
  </cols>
  <sheetData>
    <row r="1" spans="1:39" ht="13.5">
      <c r="A1" s="223" t="s">
        <v>189</v>
      </c>
      <c r="B1" s="223"/>
      <c r="C1" s="223"/>
      <c r="D1" s="223"/>
      <c r="E1" s="223"/>
      <c r="F1" s="223"/>
      <c r="G1" s="223"/>
      <c r="H1" s="223"/>
      <c r="I1" s="223"/>
      <c r="K1" s="223" t="s">
        <v>190</v>
      </c>
      <c r="L1" s="223"/>
      <c r="M1" s="223"/>
      <c r="N1" s="223"/>
      <c r="O1" s="223"/>
      <c r="P1" s="223"/>
      <c r="Q1" s="223"/>
      <c r="R1" s="223"/>
      <c r="S1" s="223"/>
      <c r="T1" s="131"/>
      <c r="U1" s="223" t="s">
        <v>191</v>
      </c>
      <c r="V1" s="223"/>
      <c r="W1" s="223"/>
      <c r="X1" s="223"/>
      <c r="Y1" s="223"/>
      <c r="Z1" s="223"/>
      <c r="AA1" s="223"/>
      <c r="AB1" s="223"/>
      <c r="AC1" s="223"/>
      <c r="AD1" s="131"/>
      <c r="AE1" s="223" t="s">
        <v>192</v>
      </c>
      <c r="AF1" s="223"/>
      <c r="AG1" s="223"/>
      <c r="AH1" s="223"/>
      <c r="AI1" s="223"/>
      <c r="AJ1" s="223"/>
      <c r="AK1" s="223"/>
      <c r="AL1" s="223"/>
      <c r="AM1" s="223"/>
    </row>
    <row r="2" ht="15" thickBot="1"/>
    <row r="3" spans="1:43" ht="18" thickBot="1">
      <c r="A3" s="13" t="s">
        <v>27</v>
      </c>
      <c r="B3" s="237">
        <f>IF(B5="","",VLOOKUP(B5,'女子'!A$4:S$33,2,0))</f>
      </c>
      <c r="C3" s="238"/>
      <c r="D3" s="238"/>
      <c r="E3" s="238"/>
      <c r="F3" s="238"/>
      <c r="G3" s="238" t="s">
        <v>29</v>
      </c>
      <c r="H3" s="238"/>
      <c r="I3" s="239"/>
      <c r="J3" s="17"/>
      <c r="K3" s="13" t="s">
        <v>27</v>
      </c>
      <c r="L3" s="237">
        <f>IF(L5="","",VLOOKUP(L5,'女子'!A$4:S$33,2,0))</f>
      </c>
      <c r="M3" s="238"/>
      <c r="N3" s="238"/>
      <c r="O3" s="238"/>
      <c r="P3" s="238"/>
      <c r="Q3" s="238" t="s">
        <v>29</v>
      </c>
      <c r="R3" s="238"/>
      <c r="S3" s="239"/>
      <c r="T3" s="135"/>
      <c r="U3" s="13" t="s">
        <v>27</v>
      </c>
      <c r="V3" s="237">
        <f>IF(V5="","",VLOOKUP(V5,'女子'!A$4:W$33,2,0))</f>
      </c>
      <c r="W3" s="238"/>
      <c r="X3" s="238"/>
      <c r="Y3" s="238"/>
      <c r="Z3" s="238"/>
      <c r="AA3" s="238" t="s">
        <v>29</v>
      </c>
      <c r="AB3" s="238"/>
      <c r="AC3" s="239"/>
      <c r="AE3" s="13" t="s">
        <v>27</v>
      </c>
      <c r="AF3" s="237">
        <f>IF(AF5="","",VLOOKUP(AF5,'女子'!A$4:W$33,2,0))</f>
      </c>
      <c r="AG3" s="238"/>
      <c r="AH3" s="238"/>
      <c r="AI3" s="238"/>
      <c r="AJ3" s="238"/>
      <c r="AK3" s="238" t="s">
        <v>111</v>
      </c>
      <c r="AL3" s="238"/>
      <c r="AM3" s="239"/>
      <c r="AQ3" t="s">
        <v>108</v>
      </c>
    </row>
    <row r="4" spans="1:39" ht="18" thickBot="1">
      <c r="A4" s="13" t="s">
        <v>32</v>
      </c>
      <c r="B4" s="237">
        <f>IF(B5="","",VLOOKUP(B5,'女子'!A$4:S$33,16,0))</f>
      </c>
      <c r="C4" s="238"/>
      <c r="D4" s="238"/>
      <c r="E4" s="238"/>
      <c r="F4" s="238"/>
      <c r="G4" s="239"/>
      <c r="H4" s="145" t="s">
        <v>19</v>
      </c>
      <c r="I4" s="144"/>
      <c r="J4" s="17"/>
      <c r="K4" s="13" t="s">
        <v>33</v>
      </c>
      <c r="L4" s="237">
        <f>IF(L5="","",VLOOKUP(L5,'女子'!A$4:S$33,18,0))</f>
      </c>
      <c r="M4" s="238"/>
      <c r="N4" s="238"/>
      <c r="O4" s="238"/>
      <c r="P4" s="238"/>
      <c r="Q4" s="238"/>
      <c r="R4" s="145" t="s">
        <v>19</v>
      </c>
      <c r="S4" s="144"/>
      <c r="T4" s="135"/>
      <c r="U4" s="13" t="s">
        <v>112</v>
      </c>
      <c r="V4" s="237">
        <f>IF(V5="","",VLOOKUP(V5,'女子'!A$4:W$33,20,0))</f>
      </c>
      <c r="W4" s="238"/>
      <c r="X4" s="238"/>
      <c r="Y4" s="238"/>
      <c r="Z4" s="238"/>
      <c r="AA4" s="238"/>
      <c r="AB4" s="145" t="s">
        <v>19</v>
      </c>
      <c r="AC4" s="144"/>
      <c r="AE4" s="13" t="s">
        <v>115</v>
      </c>
      <c r="AF4" s="237">
        <f>IF(AF5="","",VLOOKUP(AF5,'女子'!A$4:W$33,22,0))</f>
      </c>
      <c r="AG4" s="238"/>
      <c r="AH4" s="238"/>
      <c r="AI4" s="238"/>
      <c r="AJ4" s="238"/>
      <c r="AK4" s="238"/>
      <c r="AL4" s="145" t="s">
        <v>19</v>
      </c>
      <c r="AM4" s="144"/>
    </row>
    <row r="5" spans="1:43" ht="18" thickBot="1">
      <c r="A5" s="23" t="s">
        <v>116</v>
      </c>
      <c r="B5" s="24"/>
      <c r="C5" s="13" t="s">
        <v>28</v>
      </c>
      <c r="D5" s="166">
        <f>IF(B5="","",VLOOKUP(B5,'女子'!A$4:S$33,3,0))</f>
      </c>
      <c r="E5" s="10" t="s">
        <v>0</v>
      </c>
      <c r="F5" s="25">
        <f>IF(B5="","",VLOOKUP(B5,'女子'!A$4:S$33,4,0))</f>
      </c>
      <c r="G5" s="12" t="s">
        <v>1</v>
      </c>
      <c r="H5" s="13" t="s">
        <v>30</v>
      </c>
      <c r="I5" s="26">
        <f>IF(B5="","",VLOOKUP(B5,'女子'!A$4:S$33,6,0))</f>
      </c>
      <c r="J5" s="18"/>
      <c r="K5" s="23" t="s">
        <v>116</v>
      </c>
      <c r="L5" s="24"/>
      <c r="M5" s="13" t="s">
        <v>28</v>
      </c>
      <c r="N5" s="27">
        <f>IF(L5="","",VLOOKUP(L5,'女子'!A$4:S$33,3,0))</f>
      </c>
      <c r="O5" s="11" t="s">
        <v>0</v>
      </c>
      <c r="P5" s="25">
        <f>IF(L5="","",VLOOKUP(L5,'女子'!A$4:S$33,4,0))</f>
      </c>
      <c r="Q5" s="12" t="s">
        <v>1</v>
      </c>
      <c r="R5" s="13" t="s">
        <v>30</v>
      </c>
      <c r="S5" s="26">
        <f>IF(L5="","",VLOOKUP(L5,'女子'!A$4:S$33,6,0))</f>
      </c>
      <c r="T5" s="136"/>
      <c r="U5" s="23" t="s">
        <v>116</v>
      </c>
      <c r="V5" s="24"/>
      <c r="W5" s="13" t="s">
        <v>28</v>
      </c>
      <c r="X5" s="100">
        <f>IF(V5="","",VLOOKUP(V5,'女子'!A$4:W$33,3,0))</f>
      </c>
      <c r="Y5" s="11" t="s">
        <v>0</v>
      </c>
      <c r="Z5" s="25">
        <f>IF(V5="","",VLOOKUP(V5,'女子'!A$4:W$33,4,0))</f>
      </c>
      <c r="AA5" s="12" t="s">
        <v>1</v>
      </c>
      <c r="AB5" s="13" t="s">
        <v>30</v>
      </c>
      <c r="AC5" s="26">
        <f>IF(V5="","",VLOOKUP(V5,'女子'!A$4:W$33,6,0))</f>
      </c>
      <c r="AE5" s="23" t="s">
        <v>116</v>
      </c>
      <c r="AF5" s="24"/>
      <c r="AG5" s="13" t="s">
        <v>28</v>
      </c>
      <c r="AH5" s="100">
        <f>IF(AF5="","",VLOOKUP(AF5,'女子'!A$4:W$33,3,0))</f>
      </c>
      <c r="AI5" s="11" t="s">
        <v>0</v>
      </c>
      <c r="AJ5" s="25">
        <f>IF(AF5="","",VLOOKUP(AF5,'女子'!A$4:W$33,4,0))</f>
      </c>
      <c r="AK5" s="12" t="s">
        <v>1</v>
      </c>
      <c r="AL5" s="13" t="s">
        <v>30</v>
      </c>
      <c r="AM5" s="26">
        <f>IF(AF5="","",VLOOKUP(AF5,'女子'!A$4:W$33,6,0))</f>
      </c>
      <c r="AQ5" t="s">
        <v>110</v>
      </c>
    </row>
    <row r="6" spans="1:39" ht="18" thickBot="1">
      <c r="A6" s="13" t="s">
        <v>25</v>
      </c>
      <c r="B6" s="237">
        <f>IF(B5="","",VLOOKUP(B5,'女子'!A$4:S$33,17,0))</f>
      </c>
      <c r="C6" s="238"/>
      <c r="D6" s="238"/>
      <c r="E6" s="238"/>
      <c r="F6" s="238"/>
      <c r="G6" s="238"/>
      <c r="H6" s="238"/>
      <c r="I6" s="239"/>
      <c r="J6" s="17"/>
      <c r="K6" s="13" t="s">
        <v>25</v>
      </c>
      <c r="L6" s="237">
        <f>IF(L5="","",VLOOKUP(L5,'女子'!A$4:U$33,19,0))</f>
      </c>
      <c r="M6" s="238"/>
      <c r="N6" s="238"/>
      <c r="O6" s="238"/>
      <c r="P6" s="238"/>
      <c r="Q6" s="238"/>
      <c r="R6" s="238"/>
      <c r="S6" s="239"/>
      <c r="T6" s="135"/>
      <c r="U6" s="13" t="s">
        <v>25</v>
      </c>
      <c r="V6" s="237">
        <f>IF(V5="","",VLOOKUP(V5,'女子'!A$4:W$33,21,0))</f>
      </c>
      <c r="W6" s="238"/>
      <c r="X6" s="238"/>
      <c r="Y6" s="238"/>
      <c r="Z6" s="238"/>
      <c r="AA6" s="238"/>
      <c r="AB6" s="238"/>
      <c r="AC6" s="239"/>
      <c r="AE6" s="13" t="s">
        <v>25</v>
      </c>
      <c r="AF6" s="237">
        <f>IF(AF5="","",VLOOKUP(AF5,'女子'!A$4:W$33,23,0))</f>
      </c>
      <c r="AG6" s="238"/>
      <c r="AH6" s="238"/>
      <c r="AI6" s="238"/>
      <c r="AJ6" s="238"/>
      <c r="AK6" s="238"/>
      <c r="AL6" s="238"/>
      <c r="AM6" s="239"/>
    </row>
    <row r="7" spans="1:39" ht="36.75" customHeight="1" thickBot="1">
      <c r="A7" s="221" t="s">
        <v>34</v>
      </c>
      <c r="B7" s="221"/>
      <c r="C7" s="221"/>
      <c r="D7" s="221"/>
      <c r="E7" s="221"/>
      <c r="F7" s="221"/>
      <c r="G7" s="221"/>
      <c r="H7" s="221"/>
      <c r="I7" s="221"/>
      <c r="J7" s="19"/>
      <c r="K7" s="221" t="s">
        <v>34</v>
      </c>
      <c r="L7" s="221"/>
      <c r="M7" s="221"/>
      <c r="N7" s="221"/>
      <c r="O7" s="221"/>
      <c r="P7" s="221"/>
      <c r="Q7" s="221"/>
      <c r="R7" s="221"/>
      <c r="S7" s="221"/>
      <c r="T7" s="130"/>
      <c r="U7" s="221" t="s">
        <v>34</v>
      </c>
      <c r="V7" s="221"/>
      <c r="W7" s="221"/>
      <c r="X7" s="221"/>
      <c r="Y7" s="221"/>
      <c r="Z7" s="221"/>
      <c r="AA7" s="221"/>
      <c r="AB7" s="221"/>
      <c r="AC7" s="221"/>
      <c r="AE7" s="221" t="s">
        <v>34</v>
      </c>
      <c r="AF7" s="221"/>
      <c r="AG7" s="221"/>
      <c r="AH7" s="221"/>
      <c r="AI7" s="221"/>
      <c r="AJ7" s="221"/>
      <c r="AK7" s="221"/>
      <c r="AL7" s="221"/>
      <c r="AM7" s="221"/>
    </row>
    <row r="8" spans="1:39" ht="18" thickBot="1">
      <c r="A8" s="13" t="s">
        <v>27</v>
      </c>
      <c r="B8" s="237">
        <f>IF(B10="","",VLOOKUP(B10,'女子'!A$4:S$33,2,0))</f>
      </c>
      <c r="C8" s="238"/>
      <c r="D8" s="238"/>
      <c r="E8" s="238"/>
      <c r="F8" s="238"/>
      <c r="G8" s="238" t="s">
        <v>29</v>
      </c>
      <c r="H8" s="238"/>
      <c r="I8" s="239"/>
      <c r="J8" s="17"/>
      <c r="K8" s="13" t="s">
        <v>27</v>
      </c>
      <c r="L8" s="237">
        <f>IF(L10="","",VLOOKUP(L10,'女子'!A$4:S$33,2,0))</f>
      </c>
      <c r="M8" s="238"/>
      <c r="N8" s="238"/>
      <c r="O8" s="238"/>
      <c r="P8" s="238"/>
      <c r="Q8" s="238" t="s">
        <v>29</v>
      </c>
      <c r="R8" s="238"/>
      <c r="S8" s="239"/>
      <c r="T8" s="135"/>
      <c r="U8" s="13" t="s">
        <v>27</v>
      </c>
      <c r="V8" s="237">
        <f>IF(V10="","",VLOOKUP(V10,'女子'!A$4:W$33,2,0))</f>
      </c>
      <c r="W8" s="238"/>
      <c r="X8" s="238"/>
      <c r="Y8" s="238"/>
      <c r="Z8" s="238"/>
      <c r="AA8" s="238" t="s">
        <v>29</v>
      </c>
      <c r="AB8" s="238"/>
      <c r="AC8" s="239"/>
      <c r="AE8" s="13" t="s">
        <v>27</v>
      </c>
      <c r="AF8" s="237">
        <f>IF(AF10="","",VLOOKUP(AF10,'女子'!A$4:W$33,2,0))</f>
      </c>
      <c r="AG8" s="238"/>
      <c r="AH8" s="238"/>
      <c r="AI8" s="238"/>
      <c r="AJ8" s="238"/>
      <c r="AK8" s="238" t="s">
        <v>111</v>
      </c>
      <c r="AL8" s="238"/>
      <c r="AM8" s="239"/>
    </row>
    <row r="9" spans="1:39" ht="18" thickBot="1">
      <c r="A9" s="13" t="s">
        <v>32</v>
      </c>
      <c r="B9" s="237">
        <f>IF(B10="","",VLOOKUP(B10,'女子'!A$4:S$33,16,0))</f>
      </c>
      <c r="C9" s="238"/>
      <c r="D9" s="238"/>
      <c r="E9" s="238"/>
      <c r="F9" s="238"/>
      <c r="G9" s="239"/>
      <c r="H9" s="145" t="s">
        <v>19</v>
      </c>
      <c r="I9" s="144"/>
      <c r="J9" s="17"/>
      <c r="K9" s="13" t="s">
        <v>33</v>
      </c>
      <c r="L9" s="237">
        <f>IF(L10="","",VLOOKUP(L10,'女子'!A$4:S$33,18,0))</f>
      </c>
      <c r="M9" s="238"/>
      <c r="N9" s="238"/>
      <c r="O9" s="238"/>
      <c r="P9" s="238"/>
      <c r="Q9" s="238"/>
      <c r="R9" s="145" t="s">
        <v>19</v>
      </c>
      <c r="S9" s="144"/>
      <c r="T9" s="135"/>
      <c r="U9" s="13" t="s">
        <v>112</v>
      </c>
      <c r="V9" s="237">
        <f>IF(V10="","",VLOOKUP(V10,'女子'!A$4:W$33,20,0))</f>
      </c>
      <c r="W9" s="238"/>
      <c r="X9" s="238"/>
      <c r="Y9" s="238"/>
      <c r="Z9" s="238"/>
      <c r="AA9" s="238"/>
      <c r="AB9" s="145" t="s">
        <v>19</v>
      </c>
      <c r="AC9" s="144"/>
      <c r="AE9" s="13" t="s">
        <v>114</v>
      </c>
      <c r="AF9" s="237">
        <f>IF(AF10="","",VLOOKUP(AF10,'女子'!A$4:W$33,22,0))</f>
      </c>
      <c r="AG9" s="238"/>
      <c r="AH9" s="238"/>
      <c r="AI9" s="238"/>
      <c r="AJ9" s="238"/>
      <c r="AK9" s="238"/>
      <c r="AL9" s="145" t="s">
        <v>19</v>
      </c>
      <c r="AM9" s="144"/>
    </row>
    <row r="10" spans="1:39" ht="18" thickBot="1">
      <c r="A10" s="23" t="s">
        <v>116</v>
      </c>
      <c r="B10" s="24"/>
      <c r="C10" s="13" t="s">
        <v>28</v>
      </c>
      <c r="D10" s="166">
        <f>IF(B10="","",VLOOKUP(B10,'女子'!A$4:S$33,3,0))</f>
      </c>
      <c r="E10" s="10" t="s">
        <v>0</v>
      </c>
      <c r="F10" s="25">
        <f>IF(B10="","",VLOOKUP(B10,'女子'!A$4:S$33,4,0))</f>
      </c>
      <c r="G10" s="12" t="s">
        <v>1</v>
      </c>
      <c r="H10" s="13" t="s">
        <v>30</v>
      </c>
      <c r="I10" s="26">
        <f>IF(B10="","",VLOOKUP(B10,'女子'!A$4:S$33,6,0))</f>
      </c>
      <c r="J10" s="18"/>
      <c r="K10" s="23" t="s">
        <v>116</v>
      </c>
      <c r="L10" s="24"/>
      <c r="M10" s="13" t="s">
        <v>28</v>
      </c>
      <c r="N10" s="167">
        <f>IF(L10="","",VLOOKUP(L10,'女子'!A$4:S$33,3,0))</f>
      </c>
      <c r="O10" s="11" t="s">
        <v>0</v>
      </c>
      <c r="P10" s="25">
        <f>IF(L10="","",VLOOKUP(L10,'女子'!A$4:S$33,4,0))</f>
      </c>
      <c r="Q10" s="12" t="s">
        <v>1</v>
      </c>
      <c r="R10" s="13" t="s">
        <v>30</v>
      </c>
      <c r="S10" s="26">
        <f>IF(L10="","",VLOOKUP(L10,'女子'!A$4:S$33,6,0))</f>
      </c>
      <c r="T10" s="136"/>
      <c r="U10" s="23" t="s">
        <v>116</v>
      </c>
      <c r="V10" s="24"/>
      <c r="W10" s="13" t="s">
        <v>28</v>
      </c>
      <c r="X10" s="167">
        <f>IF(V10="","",VLOOKUP(V10,'女子'!A$4:W$33,3,0))</f>
      </c>
      <c r="Y10" s="11" t="s">
        <v>0</v>
      </c>
      <c r="Z10" s="25">
        <f>IF(V10="","",VLOOKUP(V10,'女子'!A$4:W$33,4,0))</f>
      </c>
      <c r="AA10" s="12" t="s">
        <v>1</v>
      </c>
      <c r="AB10" s="13" t="s">
        <v>30</v>
      </c>
      <c r="AC10" s="26">
        <f>IF(V10="","",VLOOKUP(V10,'女子'!A$4:W$33,6,0))</f>
      </c>
      <c r="AE10" s="23" t="s">
        <v>116</v>
      </c>
      <c r="AF10" s="24"/>
      <c r="AG10" s="13" t="s">
        <v>28</v>
      </c>
      <c r="AH10" s="167">
        <f>IF(AF10="","",VLOOKUP(AF10,'女子'!A$4:W$33,3,0))</f>
      </c>
      <c r="AI10" s="11" t="s">
        <v>0</v>
      </c>
      <c r="AJ10" s="25">
        <f>IF(AF10="","",VLOOKUP(AF10,'女子'!A$4:W$33,4,0))</f>
      </c>
      <c r="AK10" s="12" t="s">
        <v>1</v>
      </c>
      <c r="AL10" s="13" t="s">
        <v>30</v>
      </c>
      <c r="AM10" s="26">
        <f>IF(AF10="","",VLOOKUP(AF10,'女子'!A$4:W$33,6,0))</f>
      </c>
    </row>
    <row r="11" spans="1:39" ht="18" thickBot="1">
      <c r="A11" s="13" t="s">
        <v>25</v>
      </c>
      <c r="B11" s="237">
        <f>IF(B10="","",VLOOKUP(B10,'女子'!A$4:S$33,17,0))</f>
      </c>
      <c r="C11" s="238"/>
      <c r="D11" s="238"/>
      <c r="E11" s="238"/>
      <c r="F11" s="238"/>
      <c r="G11" s="238"/>
      <c r="H11" s="238"/>
      <c r="I11" s="239"/>
      <c r="J11" s="17"/>
      <c r="K11" s="13" t="s">
        <v>25</v>
      </c>
      <c r="L11" s="237">
        <f>IF(L10="","",VLOOKUP(L10,'女子'!A$4:U$33,19,0))</f>
      </c>
      <c r="M11" s="238"/>
      <c r="N11" s="238"/>
      <c r="O11" s="238"/>
      <c r="P11" s="238"/>
      <c r="Q11" s="238"/>
      <c r="R11" s="238"/>
      <c r="S11" s="239"/>
      <c r="T11" s="135"/>
      <c r="U11" s="13" t="s">
        <v>25</v>
      </c>
      <c r="V11" s="237">
        <f>IF(V10="","",VLOOKUP(V10,'女子'!A$4:W$33,21,0))</f>
      </c>
      <c r="W11" s="238"/>
      <c r="X11" s="238"/>
      <c r="Y11" s="238"/>
      <c r="Z11" s="238"/>
      <c r="AA11" s="238"/>
      <c r="AB11" s="238"/>
      <c r="AC11" s="239"/>
      <c r="AE11" s="13" t="s">
        <v>25</v>
      </c>
      <c r="AF11" s="237">
        <f>IF(AF10="","",VLOOKUP(AF10,'女子'!A$4:W$33,23,0))</f>
      </c>
      <c r="AG11" s="238"/>
      <c r="AH11" s="238"/>
      <c r="AI11" s="238"/>
      <c r="AJ11" s="238"/>
      <c r="AK11" s="238"/>
      <c r="AL11" s="238"/>
      <c r="AM11" s="239"/>
    </row>
    <row r="12" spans="1:39" ht="36" customHeight="1" thickBot="1">
      <c r="A12" s="221" t="s">
        <v>34</v>
      </c>
      <c r="B12" s="221"/>
      <c r="C12" s="221"/>
      <c r="D12" s="221"/>
      <c r="E12" s="221"/>
      <c r="F12" s="221"/>
      <c r="G12" s="221"/>
      <c r="H12" s="221"/>
      <c r="I12" s="221"/>
      <c r="J12" s="20"/>
      <c r="K12" s="221" t="s">
        <v>34</v>
      </c>
      <c r="L12" s="221"/>
      <c r="M12" s="221"/>
      <c r="N12" s="221"/>
      <c r="O12" s="221"/>
      <c r="P12" s="221"/>
      <c r="Q12" s="221"/>
      <c r="R12" s="221"/>
      <c r="S12" s="221"/>
      <c r="T12" s="130"/>
      <c r="U12" s="221" t="s">
        <v>34</v>
      </c>
      <c r="V12" s="221"/>
      <c r="W12" s="221"/>
      <c r="X12" s="221"/>
      <c r="Y12" s="221"/>
      <c r="Z12" s="221"/>
      <c r="AA12" s="221"/>
      <c r="AB12" s="221"/>
      <c r="AC12" s="221"/>
      <c r="AE12" s="221" t="s">
        <v>34</v>
      </c>
      <c r="AF12" s="221"/>
      <c r="AG12" s="221"/>
      <c r="AH12" s="221"/>
      <c r="AI12" s="221"/>
      <c r="AJ12" s="221"/>
      <c r="AK12" s="221"/>
      <c r="AL12" s="221"/>
      <c r="AM12" s="221"/>
    </row>
    <row r="13" spans="1:39" ht="18" thickBot="1">
      <c r="A13" s="13" t="s">
        <v>27</v>
      </c>
      <c r="B13" s="237">
        <f>IF(B15="","",VLOOKUP(B15,'女子'!A$4:S$33,2,0))</f>
      </c>
      <c r="C13" s="238"/>
      <c r="D13" s="238"/>
      <c r="E13" s="238"/>
      <c r="F13" s="238"/>
      <c r="G13" s="238" t="s">
        <v>29</v>
      </c>
      <c r="H13" s="238"/>
      <c r="I13" s="239"/>
      <c r="J13" s="17"/>
      <c r="K13" s="13" t="s">
        <v>27</v>
      </c>
      <c r="L13" s="237">
        <f>IF(L15="","",VLOOKUP(L15,'女子'!A$4:S$33,2,0))</f>
      </c>
      <c r="M13" s="238"/>
      <c r="N13" s="238"/>
      <c r="O13" s="238"/>
      <c r="P13" s="238"/>
      <c r="Q13" s="238" t="s">
        <v>29</v>
      </c>
      <c r="R13" s="238"/>
      <c r="S13" s="239"/>
      <c r="T13" s="135"/>
      <c r="U13" s="13" t="s">
        <v>27</v>
      </c>
      <c r="V13" s="237">
        <f>IF(V15="","",VLOOKUP(V15,'女子'!A$4:W$33,2,0))</f>
      </c>
      <c r="W13" s="238"/>
      <c r="X13" s="238"/>
      <c r="Y13" s="238"/>
      <c r="Z13" s="238"/>
      <c r="AA13" s="238" t="s">
        <v>29</v>
      </c>
      <c r="AB13" s="238"/>
      <c r="AC13" s="239"/>
      <c r="AE13" s="13" t="s">
        <v>27</v>
      </c>
      <c r="AF13" s="237">
        <f>IF(AF15="","",VLOOKUP(AF15,'女子'!A$4:W$33,2,0))</f>
      </c>
      <c r="AG13" s="238"/>
      <c r="AH13" s="238"/>
      <c r="AI13" s="238"/>
      <c r="AJ13" s="238"/>
      <c r="AK13" s="238" t="s">
        <v>111</v>
      </c>
      <c r="AL13" s="238"/>
      <c r="AM13" s="239"/>
    </row>
    <row r="14" spans="1:39" ht="18" thickBot="1">
      <c r="A14" s="13" t="s">
        <v>32</v>
      </c>
      <c r="B14" s="237">
        <f>IF(B15="","",VLOOKUP(B15,'女子'!A$4:S$33,16,0))</f>
      </c>
      <c r="C14" s="238"/>
      <c r="D14" s="238"/>
      <c r="E14" s="238"/>
      <c r="F14" s="238"/>
      <c r="G14" s="239"/>
      <c r="H14" s="145" t="s">
        <v>19</v>
      </c>
      <c r="I14" s="144"/>
      <c r="J14" s="17"/>
      <c r="K14" s="13" t="s">
        <v>33</v>
      </c>
      <c r="L14" s="237">
        <f>IF(L15="","",VLOOKUP(L15,'女子'!A$4:S$33,18,0))</f>
      </c>
      <c r="M14" s="238"/>
      <c r="N14" s="238"/>
      <c r="O14" s="238"/>
      <c r="P14" s="238"/>
      <c r="Q14" s="238"/>
      <c r="R14" s="145" t="s">
        <v>19</v>
      </c>
      <c r="S14" s="144"/>
      <c r="T14" s="135"/>
      <c r="U14" s="13" t="s">
        <v>112</v>
      </c>
      <c r="V14" s="237">
        <f>IF(V15="","",VLOOKUP(V15,'女子'!A$4:W$33,20,0))</f>
      </c>
      <c r="W14" s="238"/>
      <c r="X14" s="238"/>
      <c r="Y14" s="238"/>
      <c r="Z14" s="238"/>
      <c r="AA14" s="238"/>
      <c r="AB14" s="145" t="s">
        <v>19</v>
      </c>
      <c r="AC14" s="144"/>
      <c r="AE14" s="13" t="s">
        <v>114</v>
      </c>
      <c r="AF14" s="237">
        <f>IF(AF15="","",VLOOKUP(AF15,'女子'!A$4:W$33,22,0))</f>
      </c>
      <c r="AG14" s="238"/>
      <c r="AH14" s="238"/>
      <c r="AI14" s="238"/>
      <c r="AJ14" s="238"/>
      <c r="AK14" s="238"/>
      <c r="AL14" s="145" t="s">
        <v>19</v>
      </c>
      <c r="AM14" s="144"/>
    </row>
    <row r="15" spans="1:39" ht="18" thickBot="1">
      <c r="A15" s="23" t="s">
        <v>116</v>
      </c>
      <c r="B15" s="24"/>
      <c r="C15" s="13" t="s">
        <v>28</v>
      </c>
      <c r="D15" s="166">
        <f>IF(B15="","",VLOOKUP(B15,'女子'!A$4:S$33,3,0))</f>
      </c>
      <c r="E15" s="10" t="s">
        <v>0</v>
      </c>
      <c r="F15" s="25">
        <f>IF(B15="","",VLOOKUP(B15,'女子'!A$4:S$33,4,0))</f>
      </c>
      <c r="G15" s="12" t="s">
        <v>1</v>
      </c>
      <c r="H15" s="13" t="s">
        <v>30</v>
      </c>
      <c r="I15" s="26">
        <f>IF(B15="","",VLOOKUP(B15,'女子'!A$4:S$33,6,0))</f>
      </c>
      <c r="J15" s="18"/>
      <c r="K15" s="23" t="s">
        <v>116</v>
      </c>
      <c r="L15" s="24"/>
      <c r="M15" s="13" t="s">
        <v>28</v>
      </c>
      <c r="N15" s="167">
        <f>IF(L15="","",VLOOKUP(L15,'女子'!A$4:S$33,3,0))</f>
      </c>
      <c r="O15" s="11" t="s">
        <v>0</v>
      </c>
      <c r="P15" s="25">
        <f>IF(L15="","",VLOOKUP(L15,'女子'!A$4:S$33,4,0))</f>
      </c>
      <c r="Q15" s="12" t="s">
        <v>1</v>
      </c>
      <c r="R15" s="13" t="s">
        <v>30</v>
      </c>
      <c r="S15" s="26">
        <f>IF(L15="","",VLOOKUP(L15,'女子'!A$4:S$33,6,0))</f>
      </c>
      <c r="T15" s="136"/>
      <c r="U15" s="23" t="s">
        <v>116</v>
      </c>
      <c r="V15" s="24"/>
      <c r="W15" s="13" t="s">
        <v>28</v>
      </c>
      <c r="X15" s="167">
        <f>IF(V15="","",VLOOKUP(V15,'女子'!A$4:W$33,3,0))</f>
      </c>
      <c r="Y15" s="11" t="s">
        <v>0</v>
      </c>
      <c r="Z15" s="25">
        <f>IF(V15="","",VLOOKUP(V15,'女子'!A$4:W$33,4,0))</f>
      </c>
      <c r="AA15" s="12" t="s">
        <v>1</v>
      </c>
      <c r="AB15" s="13" t="s">
        <v>30</v>
      </c>
      <c r="AC15" s="26">
        <f>IF(V15="","",VLOOKUP(V15,'女子'!A$4:W$33,6,0))</f>
      </c>
      <c r="AE15" s="23" t="s">
        <v>116</v>
      </c>
      <c r="AF15" s="24"/>
      <c r="AG15" s="13" t="s">
        <v>28</v>
      </c>
      <c r="AH15" s="167">
        <f>IF(AF15="","",VLOOKUP(AF15,'女子'!A$4:W$33,3,0))</f>
      </c>
      <c r="AI15" s="11" t="s">
        <v>0</v>
      </c>
      <c r="AJ15" s="25">
        <f>IF(AF15="","",VLOOKUP(AF15,'女子'!A$4:W$33,4,0))</f>
      </c>
      <c r="AK15" s="12" t="s">
        <v>1</v>
      </c>
      <c r="AL15" s="13" t="s">
        <v>30</v>
      </c>
      <c r="AM15" s="26">
        <f>IF(AF15="","",VLOOKUP(AF15,'女子'!A$4:W$33,6,0))</f>
      </c>
    </row>
    <row r="16" spans="1:39" ht="18" thickBot="1">
      <c r="A16" s="13" t="s">
        <v>25</v>
      </c>
      <c r="B16" s="237">
        <f>IF(B15="","",VLOOKUP(B15,'女子'!A$4:S$33,17,0))</f>
      </c>
      <c r="C16" s="238"/>
      <c r="D16" s="238"/>
      <c r="E16" s="238"/>
      <c r="F16" s="238"/>
      <c r="G16" s="238"/>
      <c r="H16" s="238"/>
      <c r="I16" s="239"/>
      <c r="J16" s="17"/>
      <c r="K16" s="13" t="s">
        <v>25</v>
      </c>
      <c r="L16" s="237">
        <f>IF(L15="","",VLOOKUP(L15,'女子'!A$4:U$33,19,0))</f>
      </c>
      <c r="M16" s="238"/>
      <c r="N16" s="238"/>
      <c r="O16" s="238"/>
      <c r="P16" s="238"/>
      <c r="Q16" s="238"/>
      <c r="R16" s="238"/>
      <c r="S16" s="239"/>
      <c r="T16" s="135"/>
      <c r="U16" s="13" t="s">
        <v>25</v>
      </c>
      <c r="V16" s="237">
        <f>IF(V15="","",VLOOKUP(V15,'女子'!A$4:W$33,21,0))</f>
      </c>
      <c r="W16" s="238"/>
      <c r="X16" s="238"/>
      <c r="Y16" s="238"/>
      <c r="Z16" s="238"/>
      <c r="AA16" s="238"/>
      <c r="AB16" s="238"/>
      <c r="AC16" s="239"/>
      <c r="AE16" s="13" t="s">
        <v>25</v>
      </c>
      <c r="AF16" s="237">
        <f>IF(AF15="","",VLOOKUP(AF15,'女子'!A$4:W$33,23,0))</f>
      </c>
      <c r="AG16" s="238"/>
      <c r="AH16" s="238"/>
      <c r="AI16" s="238"/>
      <c r="AJ16" s="238"/>
      <c r="AK16" s="238"/>
      <c r="AL16" s="238"/>
      <c r="AM16" s="239"/>
    </row>
    <row r="17" spans="1:39" ht="36.75" customHeight="1" thickBot="1">
      <c r="A17" s="221" t="s">
        <v>34</v>
      </c>
      <c r="B17" s="221"/>
      <c r="C17" s="221"/>
      <c r="D17" s="221"/>
      <c r="E17" s="221"/>
      <c r="F17" s="221"/>
      <c r="G17" s="221"/>
      <c r="H17" s="221"/>
      <c r="I17" s="221"/>
      <c r="J17" s="20"/>
      <c r="K17" s="221" t="s">
        <v>34</v>
      </c>
      <c r="L17" s="221"/>
      <c r="M17" s="221"/>
      <c r="N17" s="221"/>
      <c r="O17" s="221"/>
      <c r="P17" s="221"/>
      <c r="Q17" s="221"/>
      <c r="R17" s="221"/>
      <c r="S17" s="221"/>
      <c r="T17" s="130"/>
      <c r="U17" s="221" t="s">
        <v>34</v>
      </c>
      <c r="V17" s="221"/>
      <c r="W17" s="221"/>
      <c r="X17" s="221"/>
      <c r="Y17" s="221"/>
      <c r="Z17" s="221"/>
      <c r="AA17" s="221"/>
      <c r="AB17" s="221"/>
      <c r="AC17" s="221"/>
      <c r="AE17" s="221" t="s">
        <v>34</v>
      </c>
      <c r="AF17" s="221"/>
      <c r="AG17" s="221"/>
      <c r="AH17" s="221"/>
      <c r="AI17" s="221"/>
      <c r="AJ17" s="221"/>
      <c r="AK17" s="221"/>
      <c r="AL17" s="221"/>
      <c r="AM17" s="221"/>
    </row>
    <row r="18" spans="1:39" ht="18" thickBot="1">
      <c r="A18" s="13" t="s">
        <v>27</v>
      </c>
      <c r="B18" s="237">
        <f>IF(B20="","",VLOOKUP(B20,'女子'!A$4:S$33,2,0))</f>
      </c>
      <c r="C18" s="238"/>
      <c r="D18" s="238"/>
      <c r="E18" s="238"/>
      <c r="F18" s="238"/>
      <c r="G18" s="238" t="s">
        <v>29</v>
      </c>
      <c r="H18" s="238"/>
      <c r="I18" s="239"/>
      <c r="J18" s="17"/>
      <c r="K18" s="13" t="s">
        <v>27</v>
      </c>
      <c r="L18" s="237">
        <f>IF(L20="","",VLOOKUP(L20,'女子'!A$4:S$33,2,0))</f>
      </c>
      <c r="M18" s="238"/>
      <c r="N18" s="238"/>
      <c r="O18" s="238"/>
      <c r="P18" s="238"/>
      <c r="Q18" s="238" t="s">
        <v>29</v>
      </c>
      <c r="R18" s="238"/>
      <c r="S18" s="239"/>
      <c r="T18" s="135"/>
      <c r="U18" s="13" t="s">
        <v>27</v>
      </c>
      <c r="V18" s="237">
        <f>IF(V20="","",VLOOKUP(V20,'女子'!A$4:W$33,2,0))</f>
      </c>
      <c r="W18" s="238"/>
      <c r="X18" s="238"/>
      <c r="Y18" s="238"/>
      <c r="Z18" s="238"/>
      <c r="AA18" s="238" t="s">
        <v>29</v>
      </c>
      <c r="AB18" s="238"/>
      <c r="AC18" s="239"/>
      <c r="AE18" s="13" t="s">
        <v>27</v>
      </c>
      <c r="AF18" s="237">
        <f>IF(AF20="","",VLOOKUP(AF20,'女子'!A$4:W$33,2,0))</f>
      </c>
      <c r="AG18" s="238"/>
      <c r="AH18" s="238"/>
      <c r="AI18" s="238"/>
      <c r="AJ18" s="238"/>
      <c r="AK18" s="238" t="s">
        <v>111</v>
      </c>
      <c r="AL18" s="238"/>
      <c r="AM18" s="239"/>
    </row>
    <row r="19" spans="1:39" ht="18" thickBot="1">
      <c r="A19" s="13" t="s">
        <v>32</v>
      </c>
      <c r="B19" s="237">
        <f>IF(B20="","",VLOOKUP(B20,'女子'!A$4:S$33,16,0))</f>
      </c>
      <c r="C19" s="238"/>
      <c r="D19" s="238"/>
      <c r="E19" s="238"/>
      <c r="F19" s="238"/>
      <c r="G19" s="239"/>
      <c r="H19" s="145" t="s">
        <v>19</v>
      </c>
      <c r="I19" s="144"/>
      <c r="J19" s="17"/>
      <c r="K19" s="13" t="s">
        <v>33</v>
      </c>
      <c r="L19" s="237">
        <f>IF(L20="","",VLOOKUP(L20,'女子'!A$4:S$33,18,0))</f>
      </c>
      <c r="M19" s="238"/>
      <c r="N19" s="238"/>
      <c r="O19" s="238"/>
      <c r="P19" s="238"/>
      <c r="Q19" s="238"/>
      <c r="R19" s="145" t="s">
        <v>19</v>
      </c>
      <c r="S19" s="144"/>
      <c r="T19" s="135"/>
      <c r="U19" s="13" t="s">
        <v>112</v>
      </c>
      <c r="V19" s="237">
        <f>IF(V20="","",VLOOKUP(V20,'女子'!A$4:W$33,20,0))</f>
      </c>
      <c r="W19" s="238"/>
      <c r="X19" s="238"/>
      <c r="Y19" s="238"/>
      <c r="Z19" s="238"/>
      <c r="AA19" s="238"/>
      <c r="AB19" s="145" t="s">
        <v>19</v>
      </c>
      <c r="AC19" s="144"/>
      <c r="AE19" s="13" t="s">
        <v>114</v>
      </c>
      <c r="AF19" s="237">
        <f>IF(AF20="","",VLOOKUP(AF20,'女子'!A$4:W$33,22,0))</f>
      </c>
      <c r="AG19" s="238"/>
      <c r="AH19" s="238"/>
      <c r="AI19" s="238"/>
      <c r="AJ19" s="238"/>
      <c r="AK19" s="238"/>
      <c r="AL19" s="145" t="s">
        <v>19</v>
      </c>
      <c r="AM19" s="144"/>
    </row>
    <row r="20" spans="1:39" ht="18" thickBot="1">
      <c r="A20" s="23" t="s">
        <v>116</v>
      </c>
      <c r="B20" s="24"/>
      <c r="C20" s="13" t="s">
        <v>28</v>
      </c>
      <c r="D20" s="166">
        <f>IF(B20="","",VLOOKUP(B20,'女子'!A$4:S$33,3,0))</f>
      </c>
      <c r="E20" s="10" t="s">
        <v>0</v>
      </c>
      <c r="F20" s="25">
        <f>IF(B20="","",VLOOKUP(B20,'女子'!A$4:S$33,4,0))</f>
      </c>
      <c r="G20" s="12" t="s">
        <v>1</v>
      </c>
      <c r="H20" s="13" t="s">
        <v>30</v>
      </c>
      <c r="I20" s="26">
        <f>IF(B20="","",VLOOKUP(B20,'女子'!A$4:S$33,6,0))</f>
      </c>
      <c r="J20" s="18"/>
      <c r="K20" s="23" t="s">
        <v>116</v>
      </c>
      <c r="L20" s="24"/>
      <c r="M20" s="13" t="s">
        <v>28</v>
      </c>
      <c r="N20" s="167">
        <f>IF(L20="","",VLOOKUP(L20,'女子'!A$4:S$33,3,0))</f>
      </c>
      <c r="O20" s="11" t="s">
        <v>0</v>
      </c>
      <c r="P20" s="25">
        <f>IF(L20="","",VLOOKUP(L20,'女子'!A$4:S$33,4,0))</f>
      </c>
      <c r="Q20" s="12" t="s">
        <v>1</v>
      </c>
      <c r="R20" s="13" t="s">
        <v>30</v>
      </c>
      <c r="S20" s="26">
        <f>IF(L20="","",VLOOKUP(L20,'女子'!A$4:S$33,6,0))</f>
      </c>
      <c r="T20" s="136"/>
      <c r="U20" s="23" t="s">
        <v>116</v>
      </c>
      <c r="V20" s="24"/>
      <c r="W20" s="13" t="s">
        <v>28</v>
      </c>
      <c r="X20" s="167">
        <f>IF(V20="","",VLOOKUP(V20,'女子'!A$4:W$33,3,0))</f>
      </c>
      <c r="Y20" s="11" t="s">
        <v>0</v>
      </c>
      <c r="Z20" s="25">
        <f>IF(V20="","",VLOOKUP(V20,'女子'!A$4:W$33,4,0))</f>
      </c>
      <c r="AA20" s="12" t="s">
        <v>1</v>
      </c>
      <c r="AB20" s="13" t="s">
        <v>30</v>
      </c>
      <c r="AC20" s="26">
        <f>IF(V20="","",VLOOKUP(V20,'女子'!A$4:W$33,6,0))</f>
      </c>
      <c r="AE20" s="23" t="s">
        <v>116</v>
      </c>
      <c r="AF20" s="24"/>
      <c r="AG20" s="13" t="s">
        <v>28</v>
      </c>
      <c r="AH20" s="167">
        <f>IF(AF20="","",VLOOKUP(AF20,'女子'!A$4:W$33,3,0))</f>
      </c>
      <c r="AI20" s="11" t="s">
        <v>0</v>
      </c>
      <c r="AJ20" s="25">
        <f>IF(AF20="","",VLOOKUP(AF20,'女子'!A$4:W$33,4,0))</f>
      </c>
      <c r="AK20" s="12" t="s">
        <v>1</v>
      </c>
      <c r="AL20" s="13" t="s">
        <v>30</v>
      </c>
      <c r="AM20" s="26">
        <f>IF(AF20="","",VLOOKUP(AF20,'女子'!A$4:W$33,6,0))</f>
      </c>
    </row>
    <row r="21" spans="1:39" ht="18" thickBot="1">
      <c r="A21" s="13" t="s">
        <v>25</v>
      </c>
      <c r="B21" s="237">
        <f>IF(B20="","",VLOOKUP(B20,'女子'!A$4:S$33,17,0))</f>
      </c>
      <c r="C21" s="238"/>
      <c r="D21" s="238"/>
      <c r="E21" s="238"/>
      <c r="F21" s="238"/>
      <c r="G21" s="238"/>
      <c r="H21" s="238"/>
      <c r="I21" s="239"/>
      <c r="J21" s="17"/>
      <c r="K21" s="13" t="s">
        <v>25</v>
      </c>
      <c r="L21" s="237">
        <f>IF(L20="","",VLOOKUP(L20,'女子'!A$4:U$33,19,0))</f>
      </c>
      <c r="M21" s="238"/>
      <c r="N21" s="238"/>
      <c r="O21" s="238"/>
      <c r="P21" s="238"/>
      <c r="Q21" s="238"/>
      <c r="R21" s="238"/>
      <c r="S21" s="239"/>
      <c r="T21" s="135"/>
      <c r="U21" s="13" t="s">
        <v>25</v>
      </c>
      <c r="V21" s="237">
        <f>IF(V20="","",VLOOKUP(V20,'女子'!A$4:W$33,21,0))</f>
      </c>
      <c r="W21" s="238"/>
      <c r="X21" s="238"/>
      <c r="Y21" s="238"/>
      <c r="Z21" s="238"/>
      <c r="AA21" s="238"/>
      <c r="AB21" s="238"/>
      <c r="AC21" s="239"/>
      <c r="AE21" s="13" t="s">
        <v>25</v>
      </c>
      <c r="AF21" s="237">
        <f>IF(AF20="","",VLOOKUP(AF20,'女子'!A$4:W$33,23,0))</f>
      </c>
      <c r="AG21" s="238"/>
      <c r="AH21" s="238"/>
      <c r="AI21" s="238"/>
      <c r="AJ21" s="238"/>
      <c r="AK21" s="238"/>
      <c r="AL21" s="238"/>
      <c r="AM21" s="239"/>
    </row>
    <row r="22" spans="1:39" ht="36.75" customHeight="1" thickBot="1">
      <c r="A22" s="221" t="s">
        <v>34</v>
      </c>
      <c r="B22" s="221"/>
      <c r="C22" s="221"/>
      <c r="D22" s="221"/>
      <c r="E22" s="221"/>
      <c r="F22" s="221"/>
      <c r="G22" s="221"/>
      <c r="H22" s="221"/>
      <c r="I22" s="221"/>
      <c r="J22" s="20"/>
      <c r="K22" s="221" t="s">
        <v>34</v>
      </c>
      <c r="L22" s="221"/>
      <c r="M22" s="221"/>
      <c r="N22" s="221"/>
      <c r="O22" s="221"/>
      <c r="P22" s="221"/>
      <c r="Q22" s="221"/>
      <c r="R22" s="221"/>
      <c r="S22" s="221"/>
      <c r="T22" s="130"/>
      <c r="U22" s="221" t="s">
        <v>34</v>
      </c>
      <c r="V22" s="221"/>
      <c r="W22" s="221"/>
      <c r="X22" s="221"/>
      <c r="Y22" s="221"/>
      <c r="Z22" s="221"/>
      <c r="AA22" s="221"/>
      <c r="AB22" s="221"/>
      <c r="AC22" s="221"/>
      <c r="AE22" s="221" t="s">
        <v>34</v>
      </c>
      <c r="AF22" s="221"/>
      <c r="AG22" s="221"/>
      <c r="AH22" s="221"/>
      <c r="AI22" s="221"/>
      <c r="AJ22" s="221"/>
      <c r="AK22" s="221"/>
      <c r="AL22" s="221"/>
      <c r="AM22" s="221"/>
    </row>
    <row r="23" spans="1:39" ht="18" thickBot="1">
      <c r="A23" s="13" t="s">
        <v>27</v>
      </c>
      <c r="B23" s="237">
        <f>IF(B25="","",VLOOKUP(B25,'女子'!A$4:S$33,2,0))</f>
      </c>
      <c r="C23" s="238"/>
      <c r="D23" s="238"/>
      <c r="E23" s="238"/>
      <c r="F23" s="238"/>
      <c r="G23" s="238" t="s">
        <v>29</v>
      </c>
      <c r="H23" s="238"/>
      <c r="I23" s="239"/>
      <c r="J23" s="17"/>
      <c r="K23" s="13" t="s">
        <v>27</v>
      </c>
      <c r="L23" s="237">
        <f>IF(L25="","",VLOOKUP(L25,'女子'!A$4:S$33,2,0))</f>
      </c>
      <c r="M23" s="238"/>
      <c r="N23" s="238"/>
      <c r="O23" s="238"/>
      <c r="P23" s="238"/>
      <c r="Q23" s="238" t="s">
        <v>29</v>
      </c>
      <c r="R23" s="238"/>
      <c r="S23" s="239"/>
      <c r="T23" s="135"/>
      <c r="U23" s="13" t="s">
        <v>27</v>
      </c>
      <c r="V23" s="237">
        <f>IF(V25="","",VLOOKUP(V25,'女子'!A$4:W$33,2,0))</f>
      </c>
      <c r="W23" s="238"/>
      <c r="X23" s="238"/>
      <c r="Y23" s="238"/>
      <c r="Z23" s="238"/>
      <c r="AA23" s="238" t="s">
        <v>29</v>
      </c>
      <c r="AB23" s="238"/>
      <c r="AC23" s="239"/>
      <c r="AE23" s="13" t="s">
        <v>27</v>
      </c>
      <c r="AF23" s="237">
        <f>IF(AF25="","",VLOOKUP(AF25,'女子'!A$4:W$33,2,0))</f>
      </c>
      <c r="AG23" s="238"/>
      <c r="AH23" s="238"/>
      <c r="AI23" s="238"/>
      <c r="AJ23" s="238"/>
      <c r="AK23" s="238" t="s">
        <v>111</v>
      </c>
      <c r="AL23" s="238"/>
      <c r="AM23" s="239"/>
    </row>
    <row r="24" spans="1:39" ht="18" thickBot="1">
      <c r="A24" s="13" t="s">
        <v>32</v>
      </c>
      <c r="B24" s="237">
        <f>IF(B25="","",VLOOKUP(B25,'女子'!A$4:S$33,16,0))</f>
      </c>
      <c r="C24" s="238"/>
      <c r="D24" s="238"/>
      <c r="E24" s="238"/>
      <c r="F24" s="238"/>
      <c r="G24" s="239"/>
      <c r="H24" s="145" t="s">
        <v>19</v>
      </c>
      <c r="I24" s="144"/>
      <c r="J24" s="17"/>
      <c r="K24" s="13" t="s">
        <v>33</v>
      </c>
      <c r="L24" s="237">
        <f>IF(L25="","",VLOOKUP(L25,'女子'!A$4:S$33,18,0))</f>
      </c>
      <c r="M24" s="238"/>
      <c r="N24" s="238"/>
      <c r="O24" s="238"/>
      <c r="P24" s="238"/>
      <c r="Q24" s="238"/>
      <c r="R24" s="145" t="s">
        <v>19</v>
      </c>
      <c r="S24" s="144"/>
      <c r="T24" s="135"/>
      <c r="U24" s="13" t="s">
        <v>112</v>
      </c>
      <c r="V24" s="237">
        <f>IF(V25="","",VLOOKUP(V25,'女子'!A$4:W$33,20,0))</f>
      </c>
      <c r="W24" s="238"/>
      <c r="X24" s="238"/>
      <c r="Y24" s="238"/>
      <c r="Z24" s="238"/>
      <c r="AA24" s="238"/>
      <c r="AB24" s="145" t="s">
        <v>19</v>
      </c>
      <c r="AC24" s="144"/>
      <c r="AE24" s="13" t="s">
        <v>114</v>
      </c>
      <c r="AF24" s="237">
        <f>IF(AF25="","",VLOOKUP(AF25,'女子'!A$4:W$33,22,0))</f>
      </c>
      <c r="AG24" s="238"/>
      <c r="AH24" s="238"/>
      <c r="AI24" s="238"/>
      <c r="AJ24" s="238"/>
      <c r="AK24" s="238"/>
      <c r="AL24" s="145" t="s">
        <v>19</v>
      </c>
      <c r="AM24" s="144"/>
    </row>
    <row r="25" spans="1:39" ht="18" thickBot="1">
      <c r="A25" s="23" t="s">
        <v>116</v>
      </c>
      <c r="B25" s="24"/>
      <c r="C25" s="13" t="s">
        <v>28</v>
      </c>
      <c r="D25" s="166">
        <f>IF(B25="","",VLOOKUP(B25,'女子'!A$4:S$33,3,0))</f>
      </c>
      <c r="E25" s="10" t="s">
        <v>0</v>
      </c>
      <c r="F25" s="25">
        <f>IF(B25="","",VLOOKUP(B25,'女子'!A$4:S$33,4,0))</f>
      </c>
      <c r="G25" s="12" t="s">
        <v>1</v>
      </c>
      <c r="H25" s="13" t="s">
        <v>30</v>
      </c>
      <c r="I25" s="26">
        <f>IF(B25="","",VLOOKUP(B25,'女子'!A$4:S$33,6,0))</f>
      </c>
      <c r="J25" s="18"/>
      <c r="K25" s="23" t="s">
        <v>116</v>
      </c>
      <c r="L25" s="24"/>
      <c r="M25" s="13" t="s">
        <v>28</v>
      </c>
      <c r="N25" s="167">
        <f>IF(L25="","",VLOOKUP(L25,'女子'!A$4:S$33,3,0))</f>
      </c>
      <c r="O25" s="11" t="s">
        <v>0</v>
      </c>
      <c r="P25" s="25">
        <f>IF(L25="","",VLOOKUP(L25,'女子'!A$4:S$33,4,0))</f>
      </c>
      <c r="Q25" s="12" t="s">
        <v>1</v>
      </c>
      <c r="R25" s="13" t="s">
        <v>30</v>
      </c>
      <c r="S25" s="26">
        <f>IF(L25="","",VLOOKUP(L25,'女子'!A$4:S$33,6,0))</f>
      </c>
      <c r="T25" s="136"/>
      <c r="U25" s="23" t="s">
        <v>116</v>
      </c>
      <c r="V25" s="24"/>
      <c r="W25" s="13" t="s">
        <v>28</v>
      </c>
      <c r="X25" s="167">
        <f>IF(V25="","",VLOOKUP(V25,'女子'!A$4:W$33,3,0))</f>
      </c>
      <c r="Y25" s="11" t="s">
        <v>0</v>
      </c>
      <c r="Z25" s="25">
        <f>IF(V25="","",VLOOKUP(V25,'女子'!A$4:W$33,4,0))</f>
      </c>
      <c r="AA25" s="12" t="s">
        <v>1</v>
      </c>
      <c r="AB25" s="13" t="s">
        <v>30</v>
      </c>
      <c r="AC25" s="26">
        <f>IF(V25="","",VLOOKUP(V25,'女子'!A$4:W$33,6,0))</f>
      </c>
      <c r="AE25" s="23" t="s">
        <v>116</v>
      </c>
      <c r="AF25" s="24"/>
      <c r="AG25" s="13" t="s">
        <v>28</v>
      </c>
      <c r="AH25" s="167">
        <f>IF(AF25="","",VLOOKUP(AF25,'女子'!A$4:W$33,3,0))</f>
      </c>
      <c r="AI25" s="11" t="s">
        <v>0</v>
      </c>
      <c r="AJ25" s="25">
        <f>IF(AF25="","",VLOOKUP(AF25,'女子'!A$4:W$33,4,0))</f>
      </c>
      <c r="AK25" s="12" t="s">
        <v>1</v>
      </c>
      <c r="AL25" s="13" t="s">
        <v>30</v>
      </c>
      <c r="AM25" s="26">
        <f>IF(AF25="","",VLOOKUP(AF25,'女子'!A$4:W$33,6,0))</f>
      </c>
    </row>
    <row r="26" spans="1:39" ht="18" thickBot="1">
      <c r="A26" s="13" t="s">
        <v>25</v>
      </c>
      <c r="B26" s="237">
        <f>IF(B25="","",VLOOKUP(B25,'女子'!A$4:S$33,17,0))</f>
      </c>
      <c r="C26" s="238"/>
      <c r="D26" s="238"/>
      <c r="E26" s="238"/>
      <c r="F26" s="238"/>
      <c r="G26" s="238"/>
      <c r="H26" s="238"/>
      <c r="I26" s="239"/>
      <c r="J26" s="17"/>
      <c r="K26" s="13" t="s">
        <v>25</v>
      </c>
      <c r="L26" s="237">
        <f>IF(L25="","",VLOOKUP(L25,'女子'!A$4:U$33,19,0))</f>
      </c>
      <c r="M26" s="238"/>
      <c r="N26" s="238"/>
      <c r="O26" s="238"/>
      <c r="P26" s="238"/>
      <c r="Q26" s="238"/>
      <c r="R26" s="238"/>
      <c r="S26" s="239"/>
      <c r="T26" s="135"/>
      <c r="U26" s="13" t="s">
        <v>25</v>
      </c>
      <c r="V26" s="237">
        <f>IF(V25="","",VLOOKUP(V25,'女子'!A$4:W$33,21,0))</f>
      </c>
      <c r="W26" s="238"/>
      <c r="X26" s="238"/>
      <c r="Y26" s="238"/>
      <c r="Z26" s="238"/>
      <c r="AA26" s="238"/>
      <c r="AB26" s="238"/>
      <c r="AC26" s="239"/>
      <c r="AE26" s="13" t="s">
        <v>25</v>
      </c>
      <c r="AF26" s="237">
        <f>IF(AF25="","",VLOOKUP(AF25,'女子'!A$4:W$33,23,0))</f>
      </c>
      <c r="AG26" s="238"/>
      <c r="AH26" s="238"/>
      <c r="AI26" s="238"/>
      <c r="AJ26" s="238"/>
      <c r="AK26" s="238"/>
      <c r="AL26" s="238"/>
      <c r="AM26" s="239"/>
    </row>
    <row r="27" spans="1:39" ht="36.75" customHeight="1" thickBot="1">
      <c r="A27" s="221" t="s">
        <v>34</v>
      </c>
      <c r="B27" s="221"/>
      <c r="C27" s="221"/>
      <c r="D27" s="221"/>
      <c r="E27" s="221"/>
      <c r="F27" s="221"/>
      <c r="G27" s="221"/>
      <c r="H27" s="221"/>
      <c r="I27" s="221"/>
      <c r="J27" s="20"/>
      <c r="K27" s="221" t="s">
        <v>34</v>
      </c>
      <c r="L27" s="221"/>
      <c r="M27" s="221"/>
      <c r="N27" s="221"/>
      <c r="O27" s="221"/>
      <c r="P27" s="221"/>
      <c r="Q27" s="221"/>
      <c r="R27" s="221"/>
      <c r="S27" s="221"/>
      <c r="T27" s="130"/>
      <c r="U27" s="221" t="s">
        <v>34</v>
      </c>
      <c r="V27" s="221"/>
      <c r="W27" s="221"/>
      <c r="X27" s="221"/>
      <c r="Y27" s="221"/>
      <c r="Z27" s="221"/>
      <c r="AA27" s="221"/>
      <c r="AB27" s="221"/>
      <c r="AC27" s="221"/>
      <c r="AE27" s="221" t="s">
        <v>34</v>
      </c>
      <c r="AF27" s="221"/>
      <c r="AG27" s="221"/>
      <c r="AH27" s="221"/>
      <c r="AI27" s="221"/>
      <c r="AJ27" s="221"/>
      <c r="AK27" s="221"/>
      <c r="AL27" s="221"/>
      <c r="AM27" s="221"/>
    </row>
    <row r="28" spans="1:39" ht="18" thickBot="1">
      <c r="A28" s="13" t="s">
        <v>27</v>
      </c>
      <c r="B28" s="237">
        <f>IF(B30="","",VLOOKUP(B30,'女子'!A$4:S$33,2,0))</f>
      </c>
      <c r="C28" s="238"/>
      <c r="D28" s="238"/>
      <c r="E28" s="238"/>
      <c r="F28" s="238"/>
      <c r="G28" s="238" t="s">
        <v>29</v>
      </c>
      <c r="H28" s="238"/>
      <c r="I28" s="239"/>
      <c r="J28" s="17"/>
      <c r="K28" s="13" t="s">
        <v>27</v>
      </c>
      <c r="L28" s="237">
        <f>IF(L30="","",VLOOKUP(L30,'女子'!A$4:S$33,2,0))</f>
      </c>
      <c r="M28" s="238"/>
      <c r="N28" s="238"/>
      <c r="O28" s="238"/>
      <c r="P28" s="238"/>
      <c r="Q28" s="238" t="s">
        <v>29</v>
      </c>
      <c r="R28" s="238"/>
      <c r="S28" s="239"/>
      <c r="T28" s="135"/>
      <c r="U28" s="13" t="s">
        <v>27</v>
      </c>
      <c r="V28" s="237">
        <f>IF(V30="","",VLOOKUP(V30,'女子'!A$4:W$33,2,0))</f>
      </c>
      <c r="W28" s="238"/>
      <c r="X28" s="238"/>
      <c r="Y28" s="238"/>
      <c r="Z28" s="238"/>
      <c r="AA28" s="238" t="s">
        <v>29</v>
      </c>
      <c r="AB28" s="238"/>
      <c r="AC28" s="239"/>
      <c r="AE28" s="13" t="s">
        <v>27</v>
      </c>
      <c r="AF28" s="237">
        <f>IF(AF30="","",VLOOKUP(AF30,'女子'!A$4:W$33,2,0))</f>
      </c>
      <c r="AG28" s="238"/>
      <c r="AH28" s="238"/>
      <c r="AI28" s="238"/>
      <c r="AJ28" s="238"/>
      <c r="AK28" s="238" t="s">
        <v>111</v>
      </c>
      <c r="AL28" s="238"/>
      <c r="AM28" s="239"/>
    </row>
    <row r="29" spans="1:39" ht="18" thickBot="1">
      <c r="A29" s="13" t="s">
        <v>32</v>
      </c>
      <c r="B29" s="237">
        <f>IF(B30="","",VLOOKUP(B30,'女子'!A$4:S$33,16,0))</f>
      </c>
      <c r="C29" s="238"/>
      <c r="D29" s="238"/>
      <c r="E29" s="238"/>
      <c r="F29" s="238"/>
      <c r="G29" s="239"/>
      <c r="H29" s="145" t="s">
        <v>19</v>
      </c>
      <c r="I29" s="144"/>
      <c r="J29" s="17"/>
      <c r="K29" s="13" t="s">
        <v>33</v>
      </c>
      <c r="L29" s="237">
        <f>IF(L30="","",VLOOKUP(L30,'女子'!A$4:S$33,18,0))</f>
      </c>
      <c r="M29" s="238"/>
      <c r="N29" s="238"/>
      <c r="O29" s="238"/>
      <c r="P29" s="238"/>
      <c r="Q29" s="238"/>
      <c r="R29" s="145" t="s">
        <v>19</v>
      </c>
      <c r="S29" s="144"/>
      <c r="T29" s="135"/>
      <c r="U29" s="13" t="s">
        <v>112</v>
      </c>
      <c r="V29" s="237">
        <f>IF(V30="","",VLOOKUP(V30,'女子'!A$4:W$33,20,0))</f>
      </c>
      <c r="W29" s="238"/>
      <c r="X29" s="238"/>
      <c r="Y29" s="238"/>
      <c r="Z29" s="238"/>
      <c r="AA29" s="238"/>
      <c r="AB29" s="145" t="s">
        <v>19</v>
      </c>
      <c r="AC29" s="144"/>
      <c r="AE29" s="13" t="s">
        <v>114</v>
      </c>
      <c r="AF29" s="237">
        <f>IF(AF30="","",VLOOKUP(AF30,'女子'!A$4:W$33,22,0))</f>
      </c>
      <c r="AG29" s="238"/>
      <c r="AH29" s="238"/>
      <c r="AI29" s="238"/>
      <c r="AJ29" s="238"/>
      <c r="AK29" s="238"/>
      <c r="AL29" s="145" t="s">
        <v>19</v>
      </c>
      <c r="AM29" s="144"/>
    </row>
    <row r="30" spans="1:39" ht="18" thickBot="1">
      <c r="A30" s="23" t="s">
        <v>116</v>
      </c>
      <c r="B30" s="24"/>
      <c r="C30" s="13" t="s">
        <v>28</v>
      </c>
      <c r="D30" s="166">
        <f>IF(B30="","",VLOOKUP(B30,'女子'!A$4:S$33,3,0))</f>
      </c>
      <c r="E30" s="10" t="s">
        <v>0</v>
      </c>
      <c r="F30" s="25">
        <f>IF(B30="","",VLOOKUP(B30,'女子'!A$4:S$33,4,0))</f>
      </c>
      <c r="G30" s="12" t="s">
        <v>1</v>
      </c>
      <c r="H30" s="13" t="s">
        <v>30</v>
      </c>
      <c r="I30" s="26">
        <f>IF(B30="","",VLOOKUP(B30,'女子'!A$4:S$33,6,0))</f>
      </c>
      <c r="J30" s="18"/>
      <c r="K30" s="23" t="s">
        <v>116</v>
      </c>
      <c r="L30" s="24"/>
      <c r="M30" s="13" t="s">
        <v>28</v>
      </c>
      <c r="N30" s="167">
        <f>IF(L30="","",VLOOKUP(L30,'女子'!A$4:S$33,3,0))</f>
      </c>
      <c r="O30" s="11" t="s">
        <v>0</v>
      </c>
      <c r="P30" s="25">
        <f>IF(L30="","",VLOOKUP(L30,'女子'!A$4:S$33,4,0))</f>
      </c>
      <c r="Q30" s="12" t="s">
        <v>1</v>
      </c>
      <c r="R30" s="13" t="s">
        <v>30</v>
      </c>
      <c r="S30" s="26">
        <f>IF(L30="","",VLOOKUP(L30,'女子'!A$4:S$33,6,0))</f>
      </c>
      <c r="T30" s="136"/>
      <c r="U30" s="23" t="s">
        <v>116</v>
      </c>
      <c r="V30" s="24"/>
      <c r="W30" s="13" t="s">
        <v>28</v>
      </c>
      <c r="X30" s="167">
        <f>IF(V30="","",VLOOKUP(V30,'女子'!A$4:W$33,3,0))</f>
      </c>
      <c r="Y30" s="11" t="s">
        <v>0</v>
      </c>
      <c r="Z30" s="25">
        <f>IF(V30="","",VLOOKUP(V30,'女子'!A$4:W$33,4,0))</f>
      </c>
      <c r="AA30" s="12" t="s">
        <v>1</v>
      </c>
      <c r="AB30" s="13" t="s">
        <v>30</v>
      </c>
      <c r="AC30" s="26">
        <f>IF(V30="","",VLOOKUP(V30,'女子'!A$4:W$33,6,0))</f>
      </c>
      <c r="AE30" s="23" t="s">
        <v>116</v>
      </c>
      <c r="AF30" s="24"/>
      <c r="AG30" s="13" t="s">
        <v>28</v>
      </c>
      <c r="AH30" s="167">
        <f>IF(AF30="","",VLOOKUP(AF30,'女子'!A$4:W$33,3,0))</f>
      </c>
      <c r="AI30" s="11" t="s">
        <v>0</v>
      </c>
      <c r="AJ30" s="25">
        <f>IF(AF30="","",VLOOKUP(AF30,'女子'!A$4:W$33,4,0))</f>
      </c>
      <c r="AK30" s="12" t="s">
        <v>1</v>
      </c>
      <c r="AL30" s="13" t="s">
        <v>30</v>
      </c>
      <c r="AM30" s="26">
        <f>IF(AF30="","",VLOOKUP(AF30,'女子'!A$4:W$33,6,0))</f>
      </c>
    </row>
    <row r="31" spans="1:39" ht="18" thickBot="1">
      <c r="A31" s="13" t="s">
        <v>25</v>
      </c>
      <c r="B31" s="237">
        <f>IF(B30="","",VLOOKUP(B30,'女子'!A$4:S$33,17,0))</f>
      </c>
      <c r="C31" s="238"/>
      <c r="D31" s="238"/>
      <c r="E31" s="238"/>
      <c r="F31" s="238"/>
      <c r="G31" s="238"/>
      <c r="H31" s="238"/>
      <c r="I31" s="239"/>
      <c r="J31" s="17"/>
      <c r="K31" s="13" t="s">
        <v>25</v>
      </c>
      <c r="L31" s="237">
        <f>IF(L30="","",VLOOKUP(L30,'女子'!A$4:U$33,19,0))</f>
      </c>
      <c r="M31" s="238"/>
      <c r="N31" s="238"/>
      <c r="O31" s="238"/>
      <c r="P31" s="238"/>
      <c r="Q31" s="238"/>
      <c r="R31" s="238"/>
      <c r="S31" s="239"/>
      <c r="T31" s="135"/>
      <c r="U31" s="13" t="s">
        <v>25</v>
      </c>
      <c r="V31" s="237">
        <f>IF(V30="","",VLOOKUP(V30,'女子'!A$4:W$33,21,0))</f>
      </c>
      <c r="W31" s="238"/>
      <c r="X31" s="238"/>
      <c r="Y31" s="238"/>
      <c r="Z31" s="238"/>
      <c r="AA31" s="238"/>
      <c r="AB31" s="238"/>
      <c r="AC31" s="239"/>
      <c r="AE31" s="13" t="s">
        <v>25</v>
      </c>
      <c r="AF31" s="237">
        <f>IF(AF30="","",VLOOKUP(AF30,'女子'!A$4:W$33,23,0))</f>
      </c>
      <c r="AG31" s="238"/>
      <c r="AH31" s="238"/>
      <c r="AI31" s="238"/>
      <c r="AJ31" s="238"/>
      <c r="AK31" s="238"/>
      <c r="AL31" s="238"/>
      <c r="AM31" s="239"/>
    </row>
    <row r="32" ht="15" thickBot="1"/>
    <row r="33" spans="1:39" ht="18" thickBot="1">
      <c r="A33" s="13" t="s">
        <v>27</v>
      </c>
      <c r="B33" s="237">
        <f>IF(B35="","",VLOOKUP(B35,'女子'!A$4:S$33,2,0))</f>
      </c>
      <c r="C33" s="238"/>
      <c r="D33" s="238"/>
      <c r="E33" s="238"/>
      <c r="F33" s="238"/>
      <c r="G33" s="238" t="s">
        <v>29</v>
      </c>
      <c r="H33" s="238"/>
      <c r="I33" s="239"/>
      <c r="J33" s="17"/>
      <c r="K33" s="13" t="s">
        <v>27</v>
      </c>
      <c r="L33" s="237">
        <f>IF(L35="","",VLOOKUP(L35,'女子'!A$4:S$33,2,0))</f>
      </c>
      <c r="M33" s="238"/>
      <c r="N33" s="238"/>
      <c r="O33" s="238"/>
      <c r="P33" s="238"/>
      <c r="Q33" s="238" t="s">
        <v>29</v>
      </c>
      <c r="R33" s="238"/>
      <c r="S33" s="239"/>
      <c r="T33" s="135"/>
      <c r="U33" s="13" t="s">
        <v>27</v>
      </c>
      <c r="V33" s="237">
        <f>IF(V35="","",VLOOKUP(V35,'女子'!A$4:W$33,2,0))</f>
      </c>
      <c r="W33" s="238"/>
      <c r="X33" s="238"/>
      <c r="Y33" s="238"/>
      <c r="Z33" s="238"/>
      <c r="AA33" s="238" t="s">
        <v>29</v>
      </c>
      <c r="AB33" s="238"/>
      <c r="AC33" s="239"/>
      <c r="AE33" s="13" t="s">
        <v>27</v>
      </c>
      <c r="AF33" s="237">
        <f>IF(AF35="","",VLOOKUP(AF35,'女子'!A$4:W$33,2,0))</f>
      </c>
      <c r="AG33" s="238"/>
      <c r="AH33" s="238"/>
      <c r="AI33" s="238"/>
      <c r="AJ33" s="238"/>
      <c r="AK33" s="238" t="s">
        <v>111</v>
      </c>
      <c r="AL33" s="238"/>
      <c r="AM33" s="239"/>
    </row>
    <row r="34" spans="1:39" ht="18" thickBot="1">
      <c r="A34" s="13" t="s">
        <v>32</v>
      </c>
      <c r="B34" s="237">
        <f>IF(B35="","",VLOOKUP(B35,'女子'!A$4:S$33,16,0))</f>
      </c>
      <c r="C34" s="238"/>
      <c r="D34" s="238"/>
      <c r="E34" s="238"/>
      <c r="F34" s="238"/>
      <c r="G34" s="239"/>
      <c r="H34" s="145" t="s">
        <v>19</v>
      </c>
      <c r="I34" s="144"/>
      <c r="J34" s="17"/>
      <c r="K34" s="13" t="s">
        <v>33</v>
      </c>
      <c r="L34" s="237">
        <f>IF(L35="","",VLOOKUP(L35,'女子'!A$4:S$33,18,0))</f>
      </c>
      <c r="M34" s="238"/>
      <c r="N34" s="238"/>
      <c r="O34" s="238"/>
      <c r="P34" s="238"/>
      <c r="Q34" s="238"/>
      <c r="R34" s="145" t="s">
        <v>19</v>
      </c>
      <c r="S34" s="144"/>
      <c r="T34" s="135"/>
      <c r="U34" s="13" t="s">
        <v>112</v>
      </c>
      <c r="V34" s="237">
        <f>IF(V35="","",VLOOKUP(V35,'女子'!A$4:W$33,20,0))</f>
      </c>
      <c r="W34" s="238"/>
      <c r="X34" s="238"/>
      <c r="Y34" s="238"/>
      <c r="Z34" s="238"/>
      <c r="AA34" s="238"/>
      <c r="AB34" s="145" t="s">
        <v>19</v>
      </c>
      <c r="AC34" s="144"/>
      <c r="AE34" s="13" t="s">
        <v>114</v>
      </c>
      <c r="AF34" s="237">
        <f>IF(AF35="","",VLOOKUP(AF35,'女子'!A$4:W$33,22,0))</f>
      </c>
      <c r="AG34" s="238"/>
      <c r="AH34" s="238"/>
      <c r="AI34" s="238"/>
      <c r="AJ34" s="238"/>
      <c r="AK34" s="238"/>
      <c r="AL34" s="145" t="s">
        <v>19</v>
      </c>
      <c r="AM34" s="144"/>
    </row>
    <row r="35" spans="1:39" ht="18" thickBot="1">
      <c r="A35" s="23" t="s">
        <v>116</v>
      </c>
      <c r="B35" s="24"/>
      <c r="C35" s="13" t="s">
        <v>28</v>
      </c>
      <c r="D35" s="166">
        <f>IF(B35="","",VLOOKUP(B35,'女子'!A$4:S$33,3,0))</f>
      </c>
      <c r="E35" s="10" t="s">
        <v>0</v>
      </c>
      <c r="F35" s="25">
        <f>IF(B35="","",VLOOKUP(B35,'女子'!A$4:S$33,4,0))</f>
      </c>
      <c r="G35" s="12" t="s">
        <v>1</v>
      </c>
      <c r="H35" s="13" t="s">
        <v>30</v>
      </c>
      <c r="I35" s="26">
        <f>IF(B35="","",VLOOKUP(B35,'女子'!A$4:S$33,6,0))</f>
      </c>
      <c r="J35" s="18"/>
      <c r="K35" s="23" t="s">
        <v>116</v>
      </c>
      <c r="L35" s="24"/>
      <c r="M35" s="13" t="s">
        <v>28</v>
      </c>
      <c r="N35" s="167">
        <f>IF(L35="","",VLOOKUP(L35,'女子'!A$4:S$33,3,0))</f>
      </c>
      <c r="O35" s="11" t="s">
        <v>0</v>
      </c>
      <c r="P35" s="25">
        <f>IF(L35="","",VLOOKUP(L35,'女子'!A$4:S$33,4,0))</f>
      </c>
      <c r="Q35" s="12" t="s">
        <v>1</v>
      </c>
      <c r="R35" s="13" t="s">
        <v>30</v>
      </c>
      <c r="S35" s="26">
        <f>IF(L35="","",VLOOKUP(L35,'女子'!A$4:S$33,6,0))</f>
      </c>
      <c r="T35" s="136"/>
      <c r="U35" s="23" t="s">
        <v>116</v>
      </c>
      <c r="V35" s="24"/>
      <c r="W35" s="13" t="s">
        <v>28</v>
      </c>
      <c r="X35" s="167">
        <f>IF(V35="","",VLOOKUP(V35,'女子'!A$4:W$33,3,0))</f>
      </c>
      <c r="Y35" s="11" t="s">
        <v>0</v>
      </c>
      <c r="Z35" s="25">
        <f>IF(V35="","",VLOOKUP(V35,'女子'!A$4:W$33,4,0))</f>
      </c>
      <c r="AA35" s="12" t="s">
        <v>1</v>
      </c>
      <c r="AB35" s="13" t="s">
        <v>30</v>
      </c>
      <c r="AC35" s="26">
        <f>IF(V35="","",VLOOKUP(V35,'女子'!A$4:W$33,6,0))</f>
      </c>
      <c r="AE35" s="23" t="s">
        <v>116</v>
      </c>
      <c r="AF35" s="24"/>
      <c r="AG35" s="13" t="s">
        <v>28</v>
      </c>
      <c r="AH35" s="167">
        <f>IF(AF35="","",VLOOKUP(AF35,'女子'!A$4:W$33,3,0))</f>
      </c>
      <c r="AI35" s="11" t="s">
        <v>0</v>
      </c>
      <c r="AJ35" s="25">
        <f>IF(AF35="","",VLOOKUP(AF35,'女子'!A$4:W$33,4,0))</f>
      </c>
      <c r="AK35" s="12" t="s">
        <v>1</v>
      </c>
      <c r="AL35" s="13" t="s">
        <v>30</v>
      </c>
      <c r="AM35" s="26">
        <f>IF(AF35="","",VLOOKUP(AF35,'女子'!A$4:W$33,6,0))</f>
      </c>
    </row>
    <row r="36" spans="1:39" ht="18" thickBot="1">
      <c r="A36" s="13" t="s">
        <v>25</v>
      </c>
      <c r="B36" s="237">
        <f>IF(B35="","",VLOOKUP(B35,'女子'!A$4:S$33,17,0))</f>
      </c>
      <c r="C36" s="238"/>
      <c r="D36" s="238"/>
      <c r="E36" s="238"/>
      <c r="F36" s="238"/>
      <c r="G36" s="238"/>
      <c r="H36" s="238"/>
      <c r="I36" s="239"/>
      <c r="J36" s="17"/>
      <c r="K36" s="13" t="s">
        <v>25</v>
      </c>
      <c r="L36" s="237">
        <f>IF(L35="","",VLOOKUP(L35,'女子'!A$4:U$33,19,0))</f>
      </c>
      <c r="M36" s="238"/>
      <c r="N36" s="238"/>
      <c r="O36" s="238"/>
      <c r="P36" s="238"/>
      <c r="Q36" s="238"/>
      <c r="R36" s="238"/>
      <c r="S36" s="239"/>
      <c r="T36" s="135"/>
      <c r="U36" s="13" t="s">
        <v>25</v>
      </c>
      <c r="V36" s="237">
        <f>IF(V35="","",VLOOKUP(V35,'女子'!A$4:W$33,21,0))</f>
      </c>
      <c r="W36" s="238"/>
      <c r="X36" s="238"/>
      <c r="Y36" s="238"/>
      <c r="Z36" s="238"/>
      <c r="AA36" s="238"/>
      <c r="AB36" s="238"/>
      <c r="AC36" s="239"/>
      <c r="AE36" s="13" t="s">
        <v>25</v>
      </c>
      <c r="AF36" s="237">
        <f>IF(AF35="","",VLOOKUP(AF35,'女子'!A$4:W$33,23,0))</f>
      </c>
      <c r="AG36" s="238"/>
      <c r="AH36" s="238"/>
      <c r="AI36" s="238"/>
      <c r="AJ36" s="238"/>
      <c r="AK36" s="238"/>
      <c r="AL36" s="238"/>
      <c r="AM36" s="239"/>
    </row>
    <row r="37" spans="1:39" ht="36.75" customHeight="1" thickBot="1">
      <c r="A37" s="221" t="s">
        <v>34</v>
      </c>
      <c r="B37" s="221"/>
      <c r="C37" s="221"/>
      <c r="D37" s="221"/>
      <c r="E37" s="221"/>
      <c r="F37" s="221"/>
      <c r="G37" s="221"/>
      <c r="H37" s="221"/>
      <c r="I37" s="221"/>
      <c r="J37" s="19"/>
      <c r="K37" s="221" t="s">
        <v>34</v>
      </c>
      <c r="L37" s="221"/>
      <c r="M37" s="221"/>
      <c r="N37" s="221"/>
      <c r="O37" s="221"/>
      <c r="P37" s="221"/>
      <c r="Q37" s="221"/>
      <c r="R37" s="221"/>
      <c r="S37" s="221"/>
      <c r="T37" s="130"/>
      <c r="U37" s="221" t="s">
        <v>34</v>
      </c>
      <c r="V37" s="221"/>
      <c r="W37" s="221"/>
      <c r="X37" s="221"/>
      <c r="Y37" s="221"/>
      <c r="Z37" s="221"/>
      <c r="AA37" s="221"/>
      <c r="AB37" s="221"/>
      <c r="AC37" s="221"/>
      <c r="AE37" s="221" t="s">
        <v>34</v>
      </c>
      <c r="AF37" s="221"/>
      <c r="AG37" s="221"/>
      <c r="AH37" s="221"/>
      <c r="AI37" s="221"/>
      <c r="AJ37" s="221"/>
      <c r="AK37" s="221"/>
      <c r="AL37" s="221"/>
      <c r="AM37" s="221"/>
    </row>
    <row r="38" spans="1:39" ht="18" thickBot="1">
      <c r="A38" s="13" t="s">
        <v>27</v>
      </c>
      <c r="B38" s="237">
        <f>IF(B40="","",VLOOKUP(B40,'女子'!A$4:S$33,2,0))</f>
      </c>
      <c r="C38" s="238"/>
      <c r="D38" s="238"/>
      <c r="E38" s="238"/>
      <c r="F38" s="238"/>
      <c r="G38" s="238" t="s">
        <v>29</v>
      </c>
      <c r="H38" s="238"/>
      <c r="I38" s="239"/>
      <c r="J38" s="17"/>
      <c r="K38" s="13" t="s">
        <v>27</v>
      </c>
      <c r="L38" s="237">
        <f>IF(L40="","",VLOOKUP(L40,'女子'!A$4:S$33,2,0))</f>
      </c>
      <c r="M38" s="238"/>
      <c r="N38" s="238"/>
      <c r="O38" s="238"/>
      <c r="P38" s="238"/>
      <c r="Q38" s="238" t="s">
        <v>29</v>
      </c>
      <c r="R38" s="238"/>
      <c r="S38" s="239"/>
      <c r="T38" s="135"/>
      <c r="U38" s="13" t="s">
        <v>27</v>
      </c>
      <c r="V38" s="237">
        <f>IF(V40="","",VLOOKUP(V40,'女子'!A$4:W$33,2,0))</f>
      </c>
      <c r="W38" s="238"/>
      <c r="X38" s="238"/>
      <c r="Y38" s="238"/>
      <c r="Z38" s="238"/>
      <c r="AA38" s="238" t="s">
        <v>29</v>
      </c>
      <c r="AB38" s="238"/>
      <c r="AC38" s="239"/>
      <c r="AE38" s="13" t="s">
        <v>27</v>
      </c>
      <c r="AF38" s="237">
        <f>IF(AF40="","",VLOOKUP(AF40,'女子'!A$4:W$33,2,0))</f>
      </c>
      <c r="AG38" s="238"/>
      <c r="AH38" s="238"/>
      <c r="AI38" s="238"/>
      <c r="AJ38" s="238"/>
      <c r="AK38" s="238" t="s">
        <v>111</v>
      </c>
      <c r="AL38" s="238"/>
      <c r="AM38" s="239"/>
    </row>
    <row r="39" spans="1:39" ht="18" thickBot="1">
      <c r="A39" s="13" t="s">
        <v>32</v>
      </c>
      <c r="B39" s="237">
        <f>IF(B40="","",VLOOKUP(B40,'女子'!A$4:S$33,16,0))</f>
      </c>
      <c r="C39" s="238"/>
      <c r="D39" s="238"/>
      <c r="E39" s="238"/>
      <c r="F39" s="238"/>
      <c r="G39" s="239"/>
      <c r="H39" s="145" t="s">
        <v>19</v>
      </c>
      <c r="I39" s="144"/>
      <c r="J39" s="17"/>
      <c r="K39" s="13" t="s">
        <v>33</v>
      </c>
      <c r="L39" s="237">
        <f>IF(L40="","",VLOOKUP(L40,'女子'!A$4:S$33,18,0))</f>
      </c>
      <c r="M39" s="238"/>
      <c r="N39" s="238"/>
      <c r="O39" s="238"/>
      <c r="P39" s="238"/>
      <c r="Q39" s="238"/>
      <c r="R39" s="145" t="s">
        <v>19</v>
      </c>
      <c r="S39" s="144"/>
      <c r="T39" s="135"/>
      <c r="U39" s="13" t="s">
        <v>112</v>
      </c>
      <c r="V39" s="237">
        <f>IF(V40="","",VLOOKUP(V40,'女子'!A$4:W$33,20,0))</f>
      </c>
      <c r="W39" s="238"/>
      <c r="X39" s="238"/>
      <c r="Y39" s="238"/>
      <c r="Z39" s="238"/>
      <c r="AA39" s="238"/>
      <c r="AB39" s="145" t="s">
        <v>19</v>
      </c>
      <c r="AC39" s="144"/>
      <c r="AE39" s="13" t="s">
        <v>114</v>
      </c>
      <c r="AF39" s="237">
        <f>IF(AF40="","",VLOOKUP(AF40,'女子'!A$4:W$33,22,0))</f>
      </c>
      <c r="AG39" s="238"/>
      <c r="AH39" s="238"/>
      <c r="AI39" s="238"/>
      <c r="AJ39" s="238"/>
      <c r="AK39" s="238"/>
      <c r="AL39" s="145" t="s">
        <v>19</v>
      </c>
      <c r="AM39" s="144"/>
    </row>
    <row r="40" spans="1:39" ht="18" thickBot="1">
      <c r="A40" s="23" t="s">
        <v>116</v>
      </c>
      <c r="B40" s="24"/>
      <c r="C40" s="13" t="s">
        <v>28</v>
      </c>
      <c r="D40" s="166">
        <f>IF(B40="","",VLOOKUP(B40,'女子'!A$4:S$33,3,0))</f>
      </c>
      <c r="E40" s="10" t="s">
        <v>0</v>
      </c>
      <c r="F40" s="25">
        <f>IF(B40="","",VLOOKUP(B40,'女子'!A$4:S$33,4,0))</f>
      </c>
      <c r="G40" s="12" t="s">
        <v>1</v>
      </c>
      <c r="H40" s="13" t="s">
        <v>30</v>
      </c>
      <c r="I40" s="26">
        <f>IF(B40="","",VLOOKUP(B40,'女子'!A$4:S$33,6,0))</f>
      </c>
      <c r="J40" s="18"/>
      <c r="K40" s="23" t="s">
        <v>116</v>
      </c>
      <c r="L40" s="24"/>
      <c r="M40" s="13" t="s">
        <v>28</v>
      </c>
      <c r="N40" s="167">
        <f>IF(L40="","",VLOOKUP(L40,'女子'!A$4:S$33,3,0))</f>
      </c>
      <c r="O40" s="11" t="s">
        <v>0</v>
      </c>
      <c r="P40" s="25">
        <f>IF(L40="","",VLOOKUP(L40,'女子'!A$4:S$33,4,0))</f>
      </c>
      <c r="Q40" s="12" t="s">
        <v>1</v>
      </c>
      <c r="R40" s="13" t="s">
        <v>30</v>
      </c>
      <c r="S40" s="26">
        <f>IF(L40="","",VLOOKUP(L40,'女子'!A$4:S$33,6,0))</f>
      </c>
      <c r="T40" s="136"/>
      <c r="U40" s="23" t="s">
        <v>116</v>
      </c>
      <c r="V40" s="24"/>
      <c r="W40" s="13" t="s">
        <v>28</v>
      </c>
      <c r="X40" s="167">
        <f>IF(V40="","",VLOOKUP(V40,'女子'!A$4:W$33,3,0))</f>
      </c>
      <c r="Y40" s="11" t="s">
        <v>0</v>
      </c>
      <c r="Z40" s="25">
        <f>IF(V40="","",VLOOKUP(V40,'女子'!A$4:W$33,4,0))</f>
      </c>
      <c r="AA40" s="12" t="s">
        <v>1</v>
      </c>
      <c r="AB40" s="13" t="s">
        <v>30</v>
      </c>
      <c r="AC40" s="26">
        <f>IF(V40="","",VLOOKUP(V40,'女子'!A$4:W$33,6,0))</f>
      </c>
      <c r="AE40" s="23" t="s">
        <v>116</v>
      </c>
      <c r="AF40" s="24"/>
      <c r="AG40" s="13" t="s">
        <v>28</v>
      </c>
      <c r="AH40" s="167">
        <f>IF(AF40="","",VLOOKUP(AF40,'女子'!A$4:W$33,3,0))</f>
      </c>
      <c r="AI40" s="11" t="s">
        <v>0</v>
      </c>
      <c r="AJ40" s="25">
        <f>IF(AF40="","",VLOOKUP(AF40,'女子'!A$4:W$33,4,0))</f>
      </c>
      <c r="AK40" s="12" t="s">
        <v>1</v>
      </c>
      <c r="AL40" s="13" t="s">
        <v>30</v>
      </c>
      <c r="AM40" s="26">
        <f>IF(AF40="","",VLOOKUP(AF40,'女子'!A$4:W$33,6,0))</f>
      </c>
    </row>
    <row r="41" spans="1:39" ht="18" thickBot="1">
      <c r="A41" s="13" t="s">
        <v>25</v>
      </c>
      <c r="B41" s="237">
        <f>IF(B40="","",VLOOKUP(B40,'女子'!A$4:S$33,17,0))</f>
      </c>
      <c r="C41" s="238"/>
      <c r="D41" s="238"/>
      <c r="E41" s="238"/>
      <c r="F41" s="238"/>
      <c r="G41" s="238"/>
      <c r="H41" s="238"/>
      <c r="I41" s="239"/>
      <c r="J41" s="17"/>
      <c r="K41" s="13" t="s">
        <v>25</v>
      </c>
      <c r="L41" s="237">
        <f>IF(L40="","",VLOOKUP(L40,'女子'!A$4:U$33,19,0))</f>
      </c>
      <c r="M41" s="238"/>
      <c r="N41" s="238"/>
      <c r="O41" s="238"/>
      <c r="P41" s="238"/>
      <c r="Q41" s="238"/>
      <c r="R41" s="238"/>
      <c r="S41" s="239"/>
      <c r="T41" s="135"/>
      <c r="U41" s="13" t="s">
        <v>25</v>
      </c>
      <c r="V41" s="237">
        <f>IF(V40="","",VLOOKUP(V40,'女子'!A$4:W$33,21,0))</f>
      </c>
      <c r="W41" s="238"/>
      <c r="X41" s="238"/>
      <c r="Y41" s="238"/>
      <c r="Z41" s="238"/>
      <c r="AA41" s="238"/>
      <c r="AB41" s="238"/>
      <c r="AC41" s="239"/>
      <c r="AE41" s="13" t="s">
        <v>25</v>
      </c>
      <c r="AF41" s="237">
        <f>IF(AF40="","",VLOOKUP(AF40,'女子'!A$4:W$33,23,0))</f>
      </c>
      <c r="AG41" s="238"/>
      <c r="AH41" s="238"/>
      <c r="AI41" s="238"/>
      <c r="AJ41" s="238"/>
      <c r="AK41" s="238"/>
      <c r="AL41" s="238"/>
      <c r="AM41" s="239"/>
    </row>
    <row r="42" spans="1:39" ht="36.75" customHeight="1" thickBot="1">
      <c r="A42" s="221" t="s">
        <v>34</v>
      </c>
      <c r="B42" s="221"/>
      <c r="C42" s="221"/>
      <c r="D42" s="221"/>
      <c r="E42" s="221"/>
      <c r="F42" s="221"/>
      <c r="G42" s="221"/>
      <c r="H42" s="221"/>
      <c r="I42" s="221"/>
      <c r="J42" s="20"/>
      <c r="K42" s="221" t="s">
        <v>34</v>
      </c>
      <c r="L42" s="221"/>
      <c r="M42" s="221"/>
      <c r="N42" s="221"/>
      <c r="O42" s="221"/>
      <c r="P42" s="221"/>
      <c r="Q42" s="221"/>
      <c r="R42" s="221"/>
      <c r="S42" s="221"/>
      <c r="T42" s="130"/>
      <c r="U42" s="221" t="s">
        <v>34</v>
      </c>
      <c r="V42" s="221"/>
      <c r="W42" s="221"/>
      <c r="X42" s="221"/>
      <c r="Y42" s="221"/>
      <c r="Z42" s="221"/>
      <c r="AA42" s="221"/>
      <c r="AB42" s="221"/>
      <c r="AC42" s="221"/>
      <c r="AE42" s="221" t="s">
        <v>34</v>
      </c>
      <c r="AF42" s="221"/>
      <c r="AG42" s="221"/>
      <c r="AH42" s="221"/>
      <c r="AI42" s="221"/>
      <c r="AJ42" s="221"/>
      <c r="AK42" s="221"/>
      <c r="AL42" s="221"/>
      <c r="AM42" s="221"/>
    </row>
    <row r="43" spans="1:39" ht="18" thickBot="1">
      <c r="A43" s="13" t="s">
        <v>27</v>
      </c>
      <c r="B43" s="237">
        <f>IF(B45="","",VLOOKUP(B45,'女子'!A$4:S$33,2,0))</f>
      </c>
      <c r="C43" s="238"/>
      <c r="D43" s="238"/>
      <c r="E43" s="238"/>
      <c r="F43" s="238"/>
      <c r="G43" s="238" t="s">
        <v>29</v>
      </c>
      <c r="H43" s="238"/>
      <c r="I43" s="239"/>
      <c r="J43" s="17"/>
      <c r="K43" s="13" t="s">
        <v>27</v>
      </c>
      <c r="L43" s="237">
        <f>IF(L45="","",VLOOKUP(L45,'女子'!A$4:S$33,2,0))</f>
      </c>
      <c r="M43" s="238"/>
      <c r="N43" s="238"/>
      <c r="O43" s="238"/>
      <c r="P43" s="238"/>
      <c r="Q43" s="238" t="s">
        <v>29</v>
      </c>
      <c r="R43" s="238"/>
      <c r="S43" s="239"/>
      <c r="T43" s="135"/>
      <c r="U43" s="13" t="s">
        <v>27</v>
      </c>
      <c r="V43" s="237">
        <f>IF(V45="","",VLOOKUP(V45,'女子'!A$4:W$33,2,0))</f>
      </c>
      <c r="W43" s="238"/>
      <c r="X43" s="238"/>
      <c r="Y43" s="238"/>
      <c r="Z43" s="238"/>
      <c r="AA43" s="238" t="s">
        <v>29</v>
      </c>
      <c r="AB43" s="238"/>
      <c r="AC43" s="239"/>
      <c r="AE43" s="13" t="s">
        <v>27</v>
      </c>
      <c r="AF43" s="237">
        <f>IF(AF45="","",VLOOKUP(AF45,'女子'!A$4:W$33,2,0))</f>
      </c>
      <c r="AG43" s="238"/>
      <c r="AH43" s="238"/>
      <c r="AI43" s="238"/>
      <c r="AJ43" s="238"/>
      <c r="AK43" s="238" t="s">
        <v>111</v>
      </c>
      <c r="AL43" s="238"/>
      <c r="AM43" s="239"/>
    </row>
    <row r="44" spans="1:39" ht="18" thickBot="1">
      <c r="A44" s="13" t="s">
        <v>32</v>
      </c>
      <c r="B44" s="237">
        <f>IF(B45="","",VLOOKUP(B45,'女子'!A$4:S$33,16,0))</f>
      </c>
      <c r="C44" s="238"/>
      <c r="D44" s="238"/>
      <c r="E44" s="238"/>
      <c r="F44" s="238"/>
      <c r="G44" s="239"/>
      <c r="H44" s="145" t="s">
        <v>19</v>
      </c>
      <c r="I44" s="144"/>
      <c r="J44" s="17"/>
      <c r="K44" s="13" t="s">
        <v>33</v>
      </c>
      <c r="L44" s="237">
        <f>IF(L45="","",VLOOKUP(L45,'女子'!A$4:S$33,18,0))</f>
      </c>
      <c r="M44" s="238"/>
      <c r="N44" s="238"/>
      <c r="O44" s="238"/>
      <c r="P44" s="238"/>
      <c r="Q44" s="238"/>
      <c r="R44" s="145" t="s">
        <v>19</v>
      </c>
      <c r="S44" s="144"/>
      <c r="T44" s="135"/>
      <c r="U44" s="13" t="s">
        <v>112</v>
      </c>
      <c r="V44" s="237">
        <f>IF(V45="","",VLOOKUP(V45,'女子'!A$4:W$33,20,0))</f>
      </c>
      <c r="W44" s="238"/>
      <c r="X44" s="238"/>
      <c r="Y44" s="238"/>
      <c r="Z44" s="238"/>
      <c r="AA44" s="238"/>
      <c r="AB44" s="145" t="s">
        <v>19</v>
      </c>
      <c r="AC44" s="144"/>
      <c r="AE44" s="13" t="s">
        <v>114</v>
      </c>
      <c r="AF44" s="237">
        <f>IF(AF45="","",VLOOKUP(AF45,'女子'!A$4:W$33,22,0))</f>
      </c>
      <c r="AG44" s="238"/>
      <c r="AH44" s="238"/>
      <c r="AI44" s="238"/>
      <c r="AJ44" s="238"/>
      <c r="AK44" s="238"/>
      <c r="AL44" s="145" t="s">
        <v>19</v>
      </c>
      <c r="AM44" s="144"/>
    </row>
    <row r="45" spans="1:39" ht="18" thickBot="1">
      <c r="A45" s="23" t="s">
        <v>116</v>
      </c>
      <c r="B45" s="24"/>
      <c r="C45" s="13" t="s">
        <v>28</v>
      </c>
      <c r="D45" s="166">
        <f>IF(B45="","",VLOOKUP(B45,'女子'!A$4:S$33,3,0))</f>
      </c>
      <c r="E45" s="10" t="s">
        <v>0</v>
      </c>
      <c r="F45" s="25">
        <f>IF(B45="","",VLOOKUP(B45,'女子'!A$4:S$33,4,0))</f>
      </c>
      <c r="G45" s="12" t="s">
        <v>1</v>
      </c>
      <c r="H45" s="13" t="s">
        <v>30</v>
      </c>
      <c r="I45" s="26">
        <f>IF(B45="","",VLOOKUP(B45,'女子'!A$4:S$33,6,0))</f>
      </c>
      <c r="J45" s="18"/>
      <c r="K45" s="23" t="s">
        <v>116</v>
      </c>
      <c r="L45" s="24"/>
      <c r="M45" s="13" t="s">
        <v>28</v>
      </c>
      <c r="N45" s="167">
        <f>IF(L45="","",VLOOKUP(L45,'女子'!A$4:S$33,3,0))</f>
      </c>
      <c r="O45" s="11" t="s">
        <v>0</v>
      </c>
      <c r="P45" s="25">
        <f>IF(L45="","",VLOOKUP(L45,'女子'!A$4:S$33,4,0))</f>
      </c>
      <c r="Q45" s="12" t="s">
        <v>1</v>
      </c>
      <c r="R45" s="13" t="s">
        <v>30</v>
      </c>
      <c r="S45" s="26">
        <f>IF(L45="","",VLOOKUP(L45,'女子'!A$4:S$33,6,0))</f>
      </c>
      <c r="T45" s="136"/>
      <c r="U45" s="23" t="s">
        <v>116</v>
      </c>
      <c r="V45" s="24"/>
      <c r="W45" s="13" t="s">
        <v>28</v>
      </c>
      <c r="X45" s="167">
        <f>IF(V45="","",VLOOKUP(V45,'女子'!A$4:W$33,3,0))</f>
      </c>
      <c r="Y45" s="11" t="s">
        <v>0</v>
      </c>
      <c r="Z45" s="25">
        <f>IF(V45="","",VLOOKUP(V45,'女子'!A$4:W$33,4,0))</f>
      </c>
      <c r="AA45" s="12" t="s">
        <v>1</v>
      </c>
      <c r="AB45" s="13" t="s">
        <v>30</v>
      </c>
      <c r="AC45" s="26">
        <f>IF(V45="","",VLOOKUP(V45,'女子'!A$4:W$33,6,0))</f>
      </c>
      <c r="AE45" s="23" t="s">
        <v>116</v>
      </c>
      <c r="AF45" s="24"/>
      <c r="AG45" s="13" t="s">
        <v>28</v>
      </c>
      <c r="AH45" s="167">
        <f>IF(AF45="","",VLOOKUP(AF45,'女子'!A$4:W$33,3,0))</f>
      </c>
      <c r="AI45" s="11" t="s">
        <v>0</v>
      </c>
      <c r="AJ45" s="25">
        <f>IF(AF45="","",VLOOKUP(AF45,'女子'!A$4:W$33,4,0))</f>
      </c>
      <c r="AK45" s="12" t="s">
        <v>1</v>
      </c>
      <c r="AL45" s="13" t="s">
        <v>30</v>
      </c>
      <c r="AM45" s="26">
        <f>IF(AF45="","",VLOOKUP(AF45,'女子'!A$4:W$33,6,0))</f>
      </c>
    </row>
    <row r="46" spans="1:39" ht="18" thickBot="1">
      <c r="A46" s="13" t="s">
        <v>25</v>
      </c>
      <c r="B46" s="237">
        <f>IF(B45="","",VLOOKUP(B45,'女子'!A$4:S$33,17,0))</f>
      </c>
      <c r="C46" s="238"/>
      <c r="D46" s="238"/>
      <c r="E46" s="238"/>
      <c r="F46" s="238"/>
      <c r="G46" s="238"/>
      <c r="H46" s="238"/>
      <c r="I46" s="239"/>
      <c r="J46" s="17"/>
      <c r="K46" s="13" t="s">
        <v>25</v>
      </c>
      <c r="L46" s="237">
        <f>IF(L45="","",VLOOKUP(L45,'女子'!A$4:U$33,19,0))</f>
      </c>
      <c r="M46" s="238"/>
      <c r="N46" s="238"/>
      <c r="O46" s="238"/>
      <c r="P46" s="238"/>
      <c r="Q46" s="238"/>
      <c r="R46" s="238"/>
      <c r="S46" s="239"/>
      <c r="T46" s="135"/>
      <c r="U46" s="13" t="s">
        <v>25</v>
      </c>
      <c r="V46" s="237">
        <f>IF(V45="","",VLOOKUP(V45,'女子'!A$4:W$33,21,0))</f>
      </c>
      <c r="W46" s="238"/>
      <c r="X46" s="238"/>
      <c r="Y46" s="238"/>
      <c r="Z46" s="238"/>
      <c r="AA46" s="238"/>
      <c r="AB46" s="238"/>
      <c r="AC46" s="239"/>
      <c r="AE46" s="13" t="s">
        <v>25</v>
      </c>
      <c r="AF46" s="237">
        <f>IF(AF45="","",VLOOKUP(AF45,'女子'!A$4:W$33,23,0))</f>
      </c>
      <c r="AG46" s="238"/>
      <c r="AH46" s="238"/>
      <c r="AI46" s="238"/>
      <c r="AJ46" s="238"/>
      <c r="AK46" s="238"/>
      <c r="AL46" s="238"/>
      <c r="AM46" s="239"/>
    </row>
    <row r="47" spans="1:39" ht="36.75" customHeight="1" thickBot="1">
      <c r="A47" s="221" t="s">
        <v>34</v>
      </c>
      <c r="B47" s="221"/>
      <c r="C47" s="221"/>
      <c r="D47" s="221"/>
      <c r="E47" s="221"/>
      <c r="F47" s="221"/>
      <c r="G47" s="221"/>
      <c r="H47" s="221"/>
      <c r="I47" s="221"/>
      <c r="J47" s="20"/>
      <c r="K47" s="221" t="s">
        <v>34</v>
      </c>
      <c r="L47" s="221"/>
      <c r="M47" s="221"/>
      <c r="N47" s="221"/>
      <c r="O47" s="221"/>
      <c r="P47" s="221"/>
      <c r="Q47" s="221"/>
      <c r="R47" s="221"/>
      <c r="S47" s="221"/>
      <c r="T47" s="130"/>
      <c r="U47" s="221" t="s">
        <v>34</v>
      </c>
      <c r="V47" s="221"/>
      <c r="W47" s="221"/>
      <c r="X47" s="221"/>
      <c r="Y47" s="221"/>
      <c r="Z47" s="221"/>
      <c r="AA47" s="221"/>
      <c r="AB47" s="221"/>
      <c r="AC47" s="221"/>
      <c r="AE47" s="221" t="s">
        <v>34</v>
      </c>
      <c r="AF47" s="221"/>
      <c r="AG47" s="221"/>
      <c r="AH47" s="221"/>
      <c r="AI47" s="221"/>
      <c r="AJ47" s="221"/>
      <c r="AK47" s="221"/>
      <c r="AL47" s="221"/>
      <c r="AM47" s="221"/>
    </row>
    <row r="48" spans="1:39" ht="18" thickBot="1">
      <c r="A48" s="13" t="s">
        <v>27</v>
      </c>
      <c r="B48" s="237">
        <f>IF(B50="","",VLOOKUP(B50,'女子'!A$4:S$33,2,0))</f>
      </c>
      <c r="C48" s="238"/>
      <c r="D48" s="238"/>
      <c r="E48" s="238"/>
      <c r="F48" s="238"/>
      <c r="G48" s="238" t="s">
        <v>29</v>
      </c>
      <c r="H48" s="238"/>
      <c r="I48" s="239"/>
      <c r="J48" s="17"/>
      <c r="K48" s="13" t="s">
        <v>27</v>
      </c>
      <c r="L48" s="237">
        <f>IF(L50="","",VLOOKUP(L50,'女子'!A$4:S$33,2,0))</f>
      </c>
      <c r="M48" s="238"/>
      <c r="N48" s="238"/>
      <c r="O48" s="238"/>
      <c r="P48" s="238"/>
      <c r="Q48" s="238" t="s">
        <v>29</v>
      </c>
      <c r="R48" s="238"/>
      <c r="S48" s="239"/>
      <c r="T48" s="135"/>
      <c r="U48" s="13" t="s">
        <v>27</v>
      </c>
      <c r="V48" s="237">
        <f>IF(V50="","",VLOOKUP(V50,'女子'!A$4:W$33,2,0))</f>
      </c>
      <c r="W48" s="238"/>
      <c r="X48" s="238"/>
      <c r="Y48" s="238"/>
      <c r="Z48" s="238"/>
      <c r="AA48" s="238" t="s">
        <v>29</v>
      </c>
      <c r="AB48" s="238"/>
      <c r="AC48" s="239"/>
      <c r="AE48" s="13" t="s">
        <v>27</v>
      </c>
      <c r="AF48" s="237">
        <f>IF(AF50="","",VLOOKUP(AF50,'女子'!A$4:W$33,2,0))</f>
      </c>
      <c r="AG48" s="238"/>
      <c r="AH48" s="238"/>
      <c r="AI48" s="238"/>
      <c r="AJ48" s="238"/>
      <c r="AK48" s="238" t="s">
        <v>111</v>
      </c>
      <c r="AL48" s="238"/>
      <c r="AM48" s="239"/>
    </row>
    <row r="49" spans="1:39" ht="18" thickBot="1">
      <c r="A49" s="13" t="s">
        <v>32</v>
      </c>
      <c r="B49" s="237">
        <f>IF(B50="","",VLOOKUP(B50,'女子'!A$4:S$33,16,0))</f>
      </c>
      <c r="C49" s="238"/>
      <c r="D49" s="238"/>
      <c r="E49" s="238"/>
      <c r="F49" s="238"/>
      <c r="G49" s="239"/>
      <c r="H49" s="145" t="s">
        <v>19</v>
      </c>
      <c r="I49" s="144"/>
      <c r="J49" s="17"/>
      <c r="K49" s="13" t="s">
        <v>33</v>
      </c>
      <c r="L49" s="237">
        <f>IF(L50="","",VLOOKUP(L50,'女子'!A$4:S$33,18,0))</f>
      </c>
      <c r="M49" s="238"/>
      <c r="N49" s="238"/>
      <c r="O49" s="238"/>
      <c r="P49" s="238"/>
      <c r="Q49" s="238"/>
      <c r="R49" s="145" t="s">
        <v>19</v>
      </c>
      <c r="S49" s="144"/>
      <c r="T49" s="135"/>
      <c r="U49" s="13" t="s">
        <v>112</v>
      </c>
      <c r="V49" s="237">
        <f>IF(V50="","",VLOOKUP(V50,'女子'!A$4:W$33,20,0))</f>
      </c>
      <c r="W49" s="238"/>
      <c r="X49" s="238"/>
      <c r="Y49" s="238"/>
      <c r="Z49" s="238"/>
      <c r="AA49" s="238"/>
      <c r="AB49" s="145" t="s">
        <v>19</v>
      </c>
      <c r="AC49" s="144"/>
      <c r="AE49" s="13" t="s">
        <v>114</v>
      </c>
      <c r="AF49" s="237">
        <f>IF(AF50="","",VLOOKUP(AF50,'女子'!A$4:W$33,22,0))</f>
      </c>
      <c r="AG49" s="238"/>
      <c r="AH49" s="238"/>
      <c r="AI49" s="238"/>
      <c r="AJ49" s="238"/>
      <c r="AK49" s="238"/>
      <c r="AL49" s="145" t="s">
        <v>19</v>
      </c>
      <c r="AM49" s="144"/>
    </row>
    <row r="50" spans="1:39" ht="18" thickBot="1">
      <c r="A50" s="23" t="s">
        <v>116</v>
      </c>
      <c r="B50" s="24"/>
      <c r="C50" s="13" t="s">
        <v>28</v>
      </c>
      <c r="D50" s="166">
        <f>IF(B50="","",VLOOKUP(B50,'女子'!A$4:S$33,3,0))</f>
      </c>
      <c r="E50" s="10" t="s">
        <v>0</v>
      </c>
      <c r="F50" s="25">
        <f>IF(B50="","",VLOOKUP(B50,'女子'!A$4:S$33,4,0))</f>
      </c>
      <c r="G50" s="12" t="s">
        <v>1</v>
      </c>
      <c r="H50" s="13" t="s">
        <v>30</v>
      </c>
      <c r="I50" s="26">
        <f>IF(B50="","",VLOOKUP(B50,'女子'!A$4:S$33,6,0))</f>
      </c>
      <c r="J50" s="18"/>
      <c r="K50" s="23" t="s">
        <v>116</v>
      </c>
      <c r="L50" s="24"/>
      <c r="M50" s="13" t="s">
        <v>28</v>
      </c>
      <c r="N50" s="167">
        <f>IF(L50="","",VLOOKUP(L50,'女子'!A$4:S$33,3,0))</f>
      </c>
      <c r="O50" s="11" t="s">
        <v>0</v>
      </c>
      <c r="P50" s="25">
        <f>IF(L50="","",VLOOKUP(L50,'女子'!A$4:S$33,4,0))</f>
      </c>
      <c r="Q50" s="12" t="s">
        <v>1</v>
      </c>
      <c r="R50" s="13" t="s">
        <v>30</v>
      </c>
      <c r="S50" s="26">
        <f>IF(L50="","",VLOOKUP(L50,'女子'!A$4:S$33,6,0))</f>
      </c>
      <c r="T50" s="136"/>
      <c r="U50" s="23" t="s">
        <v>116</v>
      </c>
      <c r="V50" s="24"/>
      <c r="W50" s="13" t="s">
        <v>28</v>
      </c>
      <c r="X50" s="167">
        <f>IF(V50="","",VLOOKUP(V50,'女子'!A$4:W$33,3,0))</f>
      </c>
      <c r="Y50" s="11" t="s">
        <v>0</v>
      </c>
      <c r="Z50" s="25">
        <f>IF(V50="","",VLOOKUP(V50,'女子'!A$4:W$33,4,0))</f>
      </c>
      <c r="AA50" s="12" t="s">
        <v>1</v>
      </c>
      <c r="AB50" s="13" t="s">
        <v>30</v>
      </c>
      <c r="AC50" s="26">
        <f>IF(V50="","",VLOOKUP(V50,'女子'!A$4:W$33,6,0))</f>
      </c>
      <c r="AE50" s="23" t="s">
        <v>116</v>
      </c>
      <c r="AF50" s="24"/>
      <c r="AG50" s="13" t="s">
        <v>28</v>
      </c>
      <c r="AH50" s="167">
        <f>IF(AF50="","",VLOOKUP(AF50,'女子'!A$4:W$33,3,0))</f>
      </c>
      <c r="AI50" s="11" t="s">
        <v>0</v>
      </c>
      <c r="AJ50" s="25">
        <f>IF(AF50="","",VLOOKUP(AF50,'女子'!A$4:W$33,4,0))</f>
      </c>
      <c r="AK50" s="12" t="s">
        <v>1</v>
      </c>
      <c r="AL50" s="13" t="s">
        <v>30</v>
      </c>
      <c r="AM50" s="26">
        <f>IF(AF50="","",VLOOKUP(AF50,'女子'!A$4:W$33,6,0))</f>
      </c>
    </row>
    <row r="51" spans="1:39" ht="18" thickBot="1">
      <c r="A51" s="13" t="s">
        <v>25</v>
      </c>
      <c r="B51" s="237">
        <f>IF(B50="","",VLOOKUP(B50,'女子'!A$4:S$33,17,0))</f>
      </c>
      <c r="C51" s="238"/>
      <c r="D51" s="238"/>
      <c r="E51" s="238"/>
      <c r="F51" s="238"/>
      <c r="G51" s="238"/>
      <c r="H51" s="238"/>
      <c r="I51" s="239"/>
      <c r="J51" s="17"/>
      <c r="K51" s="13" t="s">
        <v>25</v>
      </c>
      <c r="L51" s="237">
        <f>IF(L50="","",VLOOKUP(L50,'女子'!A$4:U$33,19,0))</f>
      </c>
      <c r="M51" s="238"/>
      <c r="N51" s="238"/>
      <c r="O51" s="238"/>
      <c r="P51" s="238"/>
      <c r="Q51" s="238"/>
      <c r="R51" s="238"/>
      <c r="S51" s="239"/>
      <c r="T51" s="135"/>
      <c r="U51" s="13" t="s">
        <v>25</v>
      </c>
      <c r="V51" s="237">
        <f>IF(V50="","",VLOOKUP(V50,'女子'!A$4:W$33,21,0))</f>
      </c>
      <c r="W51" s="238"/>
      <c r="X51" s="238"/>
      <c r="Y51" s="238"/>
      <c r="Z51" s="238"/>
      <c r="AA51" s="238"/>
      <c r="AB51" s="238"/>
      <c r="AC51" s="239"/>
      <c r="AE51" s="13" t="s">
        <v>25</v>
      </c>
      <c r="AF51" s="237">
        <f>IF(AF50="","",VLOOKUP(AF50,'女子'!A$4:W$33,23,0))</f>
      </c>
      <c r="AG51" s="238"/>
      <c r="AH51" s="238"/>
      <c r="AI51" s="238"/>
      <c r="AJ51" s="238"/>
      <c r="AK51" s="238"/>
      <c r="AL51" s="238"/>
      <c r="AM51" s="239"/>
    </row>
    <row r="52" spans="1:39" ht="36" customHeight="1" thickBot="1">
      <c r="A52" s="221" t="s">
        <v>34</v>
      </c>
      <c r="B52" s="221"/>
      <c r="C52" s="221"/>
      <c r="D52" s="221"/>
      <c r="E52" s="221"/>
      <c r="F52" s="221"/>
      <c r="G52" s="221"/>
      <c r="H52" s="221"/>
      <c r="I52" s="221"/>
      <c r="J52" s="20"/>
      <c r="K52" s="221" t="s">
        <v>34</v>
      </c>
      <c r="L52" s="221"/>
      <c r="M52" s="221"/>
      <c r="N52" s="221"/>
      <c r="O52" s="221"/>
      <c r="P52" s="221"/>
      <c r="Q52" s="221"/>
      <c r="R52" s="221"/>
      <c r="S52" s="221"/>
      <c r="T52" s="130"/>
      <c r="U52" s="221" t="s">
        <v>34</v>
      </c>
      <c r="V52" s="221"/>
      <c r="W52" s="221"/>
      <c r="X52" s="221"/>
      <c r="Y52" s="221"/>
      <c r="Z52" s="221"/>
      <c r="AA52" s="221"/>
      <c r="AB52" s="221"/>
      <c r="AC52" s="221"/>
      <c r="AE52" s="221" t="s">
        <v>34</v>
      </c>
      <c r="AF52" s="221"/>
      <c r="AG52" s="221"/>
      <c r="AH52" s="221"/>
      <c r="AI52" s="221"/>
      <c r="AJ52" s="221"/>
      <c r="AK52" s="221"/>
      <c r="AL52" s="221"/>
      <c r="AM52" s="221"/>
    </row>
    <row r="53" spans="1:39" ht="18" thickBot="1">
      <c r="A53" s="13" t="s">
        <v>27</v>
      </c>
      <c r="B53" s="237">
        <f>IF(B55="","",VLOOKUP(B55,'女子'!A$4:S$33,2,0))</f>
      </c>
      <c r="C53" s="238"/>
      <c r="D53" s="238"/>
      <c r="E53" s="238"/>
      <c r="F53" s="238"/>
      <c r="G53" s="238" t="s">
        <v>29</v>
      </c>
      <c r="H53" s="238"/>
      <c r="I53" s="239"/>
      <c r="J53" s="17"/>
      <c r="K53" s="13" t="s">
        <v>27</v>
      </c>
      <c r="L53" s="237">
        <f>IF(L55="","",VLOOKUP(L55,'女子'!A$4:S$33,2,0))</f>
      </c>
      <c r="M53" s="238"/>
      <c r="N53" s="238"/>
      <c r="O53" s="238"/>
      <c r="P53" s="238"/>
      <c r="Q53" s="238" t="s">
        <v>29</v>
      </c>
      <c r="R53" s="238"/>
      <c r="S53" s="239"/>
      <c r="T53" s="135"/>
      <c r="U53" s="13" t="s">
        <v>27</v>
      </c>
      <c r="V53" s="237">
        <f>IF(V55="","",VLOOKUP(V55,'女子'!A$4:W$33,2,0))</f>
      </c>
      <c r="W53" s="238"/>
      <c r="X53" s="238"/>
      <c r="Y53" s="238"/>
      <c r="Z53" s="238"/>
      <c r="AA53" s="238" t="s">
        <v>29</v>
      </c>
      <c r="AB53" s="238"/>
      <c r="AC53" s="239"/>
      <c r="AE53" s="13" t="s">
        <v>27</v>
      </c>
      <c r="AF53" s="237">
        <f>IF(AF55="","",VLOOKUP(AF55,'女子'!A$4:W$33,2,0))</f>
      </c>
      <c r="AG53" s="238"/>
      <c r="AH53" s="238"/>
      <c r="AI53" s="238"/>
      <c r="AJ53" s="238"/>
      <c r="AK53" s="238" t="s">
        <v>111</v>
      </c>
      <c r="AL53" s="238"/>
      <c r="AM53" s="239"/>
    </row>
    <row r="54" spans="1:39" ht="18" thickBot="1">
      <c r="A54" s="13" t="s">
        <v>32</v>
      </c>
      <c r="B54" s="237">
        <f>IF(B55="","",VLOOKUP(B55,'女子'!A$4:S$33,16,0))</f>
      </c>
      <c r="C54" s="238"/>
      <c r="D54" s="238"/>
      <c r="E54" s="238"/>
      <c r="F54" s="238"/>
      <c r="G54" s="239"/>
      <c r="H54" s="145" t="s">
        <v>19</v>
      </c>
      <c r="I54" s="144"/>
      <c r="J54" s="17"/>
      <c r="K54" s="13" t="s">
        <v>33</v>
      </c>
      <c r="L54" s="237">
        <f>IF(L55="","",VLOOKUP(L55,'女子'!A$4:S$33,18,0))</f>
      </c>
      <c r="M54" s="238"/>
      <c r="N54" s="238"/>
      <c r="O54" s="238"/>
      <c r="P54" s="238"/>
      <c r="Q54" s="238"/>
      <c r="R54" s="145" t="s">
        <v>19</v>
      </c>
      <c r="S54" s="144"/>
      <c r="T54" s="135"/>
      <c r="U54" s="13" t="s">
        <v>112</v>
      </c>
      <c r="V54" s="237">
        <f>IF(V55="","",VLOOKUP(V55,'女子'!A$4:W$33,20,0))</f>
      </c>
      <c r="W54" s="238"/>
      <c r="X54" s="238"/>
      <c r="Y54" s="238"/>
      <c r="Z54" s="238"/>
      <c r="AA54" s="238"/>
      <c r="AB54" s="145" t="s">
        <v>19</v>
      </c>
      <c r="AC54" s="144"/>
      <c r="AE54" s="13" t="s">
        <v>114</v>
      </c>
      <c r="AF54" s="237">
        <f>IF(AF55="","",VLOOKUP(AF55,'女子'!A$4:W$33,22,0))</f>
      </c>
      <c r="AG54" s="238"/>
      <c r="AH54" s="238"/>
      <c r="AI54" s="238"/>
      <c r="AJ54" s="238"/>
      <c r="AK54" s="238"/>
      <c r="AL54" s="145" t="s">
        <v>19</v>
      </c>
      <c r="AM54" s="144"/>
    </row>
    <row r="55" spans="1:39" ht="18" thickBot="1">
      <c r="A55" s="23" t="s">
        <v>116</v>
      </c>
      <c r="B55" s="24"/>
      <c r="C55" s="13" t="s">
        <v>28</v>
      </c>
      <c r="D55" s="166">
        <f>IF(B55="","",VLOOKUP(B55,'女子'!A$4:S$33,3,0))</f>
      </c>
      <c r="E55" s="10" t="s">
        <v>0</v>
      </c>
      <c r="F55" s="25">
        <f>IF(B55="","",VLOOKUP(B55,'女子'!A$4:S$33,4,0))</f>
      </c>
      <c r="G55" s="12" t="s">
        <v>1</v>
      </c>
      <c r="H55" s="13" t="s">
        <v>30</v>
      </c>
      <c r="I55" s="26">
        <f>IF(B55="","",VLOOKUP(B55,'女子'!A$4:S$33,6,0))</f>
      </c>
      <c r="J55" s="18"/>
      <c r="K55" s="23" t="s">
        <v>116</v>
      </c>
      <c r="L55" s="24"/>
      <c r="M55" s="13" t="s">
        <v>28</v>
      </c>
      <c r="N55" s="167">
        <f>IF(L55="","",VLOOKUP(L55,'女子'!A$4:S$33,3,0))</f>
      </c>
      <c r="O55" s="11" t="s">
        <v>0</v>
      </c>
      <c r="P55" s="25">
        <f>IF(L55="","",VLOOKUP(L55,'女子'!A$4:S$33,4,0))</f>
      </c>
      <c r="Q55" s="12" t="s">
        <v>1</v>
      </c>
      <c r="R55" s="13" t="s">
        <v>30</v>
      </c>
      <c r="S55" s="26">
        <f>IF(L55="","",VLOOKUP(L55,'女子'!A$4:S$33,6,0))</f>
      </c>
      <c r="T55" s="136"/>
      <c r="U55" s="23" t="s">
        <v>116</v>
      </c>
      <c r="V55" s="24"/>
      <c r="W55" s="13" t="s">
        <v>28</v>
      </c>
      <c r="X55" s="167">
        <f>IF(V55="","",VLOOKUP(V55,'女子'!A$4:W$33,3,0))</f>
      </c>
      <c r="Y55" s="11" t="s">
        <v>0</v>
      </c>
      <c r="Z55" s="25">
        <f>IF(V55="","",VLOOKUP(V55,'女子'!A$4:W$33,4,0))</f>
      </c>
      <c r="AA55" s="12" t="s">
        <v>1</v>
      </c>
      <c r="AB55" s="13" t="s">
        <v>30</v>
      </c>
      <c r="AC55" s="26">
        <f>IF(V55="","",VLOOKUP(V55,'女子'!A$4:W$33,6,0))</f>
      </c>
      <c r="AE55" s="23" t="s">
        <v>116</v>
      </c>
      <c r="AF55" s="24"/>
      <c r="AG55" s="13" t="s">
        <v>28</v>
      </c>
      <c r="AH55" s="167">
        <f>IF(AF55="","",VLOOKUP(AF55,'女子'!A$4:W$33,3,0))</f>
      </c>
      <c r="AI55" s="11" t="s">
        <v>0</v>
      </c>
      <c r="AJ55" s="25">
        <f>IF(AF55="","",VLOOKUP(AF55,'女子'!A$4:W$33,4,0))</f>
      </c>
      <c r="AK55" s="12" t="s">
        <v>1</v>
      </c>
      <c r="AL55" s="13" t="s">
        <v>30</v>
      </c>
      <c r="AM55" s="26">
        <f>IF(AF55="","",VLOOKUP(AF55,'女子'!A$4:W$33,6,0))</f>
      </c>
    </row>
    <row r="56" spans="1:39" ht="18" thickBot="1">
      <c r="A56" s="13" t="s">
        <v>25</v>
      </c>
      <c r="B56" s="237">
        <f>IF(B55="","",VLOOKUP(B55,'女子'!A$4:S$33,17,0))</f>
      </c>
      <c r="C56" s="238"/>
      <c r="D56" s="238"/>
      <c r="E56" s="238"/>
      <c r="F56" s="238"/>
      <c r="G56" s="238"/>
      <c r="H56" s="238"/>
      <c r="I56" s="239"/>
      <c r="J56" s="17"/>
      <c r="K56" s="13" t="s">
        <v>25</v>
      </c>
      <c r="L56" s="237">
        <f>IF(L55="","",VLOOKUP(L55,'女子'!A$4:U$33,19,0))</f>
      </c>
      <c r="M56" s="238"/>
      <c r="N56" s="238"/>
      <c r="O56" s="238"/>
      <c r="P56" s="238"/>
      <c r="Q56" s="238"/>
      <c r="R56" s="238"/>
      <c r="S56" s="239"/>
      <c r="T56" s="135"/>
      <c r="U56" s="13" t="s">
        <v>25</v>
      </c>
      <c r="V56" s="237">
        <f>IF(V55="","",VLOOKUP(V55,'女子'!A$4:W$33,21,0))</f>
      </c>
      <c r="W56" s="238"/>
      <c r="X56" s="238"/>
      <c r="Y56" s="238"/>
      <c r="Z56" s="238"/>
      <c r="AA56" s="238"/>
      <c r="AB56" s="238"/>
      <c r="AC56" s="239"/>
      <c r="AE56" s="13" t="s">
        <v>25</v>
      </c>
      <c r="AF56" s="237">
        <f>IF(AF55="","",VLOOKUP(AF55,'女子'!A$4:W$33,23,0))</f>
      </c>
      <c r="AG56" s="238"/>
      <c r="AH56" s="238"/>
      <c r="AI56" s="238"/>
      <c r="AJ56" s="238"/>
      <c r="AK56" s="238"/>
      <c r="AL56" s="238"/>
      <c r="AM56" s="239"/>
    </row>
    <row r="57" spans="1:39" ht="36.75" customHeight="1" thickBot="1">
      <c r="A57" s="221" t="s">
        <v>34</v>
      </c>
      <c r="B57" s="221"/>
      <c r="C57" s="221"/>
      <c r="D57" s="221"/>
      <c r="E57" s="221"/>
      <c r="F57" s="221"/>
      <c r="G57" s="221"/>
      <c r="H57" s="221"/>
      <c r="I57" s="221"/>
      <c r="J57" s="20"/>
      <c r="K57" s="221" t="s">
        <v>34</v>
      </c>
      <c r="L57" s="221"/>
      <c r="M57" s="221"/>
      <c r="N57" s="221"/>
      <c r="O57" s="221"/>
      <c r="P57" s="221"/>
      <c r="Q57" s="221"/>
      <c r="R57" s="221"/>
      <c r="S57" s="221"/>
      <c r="T57" s="130"/>
      <c r="U57" s="221" t="s">
        <v>34</v>
      </c>
      <c r="V57" s="221"/>
      <c r="W57" s="221"/>
      <c r="X57" s="221"/>
      <c r="Y57" s="221"/>
      <c r="Z57" s="221"/>
      <c r="AA57" s="221"/>
      <c r="AB57" s="221"/>
      <c r="AC57" s="221"/>
      <c r="AE57" s="221" t="s">
        <v>34</v>
      </c>
      <c r="AF57" s="221"/>
      <c r="AG57" s="221"/>
      <c r="AH57" s="221"/>
      <c r="AI57" s="221"/>
      <c r="AJ57" s="221"/>
      <c r="AK57" s="221"/>
      <c r="AL57" s="221"/>
      <c r="AM57" s="221"/>
    </row>
    <row r="58" spans="1:39" ht="18" thickBot="1">
      <c r="A58" s="13" t="s">
        <v>27</v>
      </c>
      <c r="B58" s="237">
        <f>IF(B60="","",VLOOKUP(B60,'女子'!A$4:S$33,2,0))</f>
      </c>
      <c r="C58" s="238"/>
      <c r="D58" s="238"/>
      <c r="E58" s="238"/>
      <c r="F58" s="238"/>
      <c r="G58" s="238" t="s">
        <v>29</v>
      </c>
      <c r="H58" s="238"/>
      <c r="I58" s="239"/>
      <c r="J58" s="17"/>
      <c r="K58" s="13" t="s">
        <v>27</v>
      </c>
      <c r="L58" s="237">
        <f>IF(L60="","",VLOOKUP(L60,'女子'!A$4:S$33,2,0))</f>
      </c>
      <c r="M58" s="238"/>
      <c r="N58" s="238"/>
      <c r="O58" s="238"/>
      <c r="P58" s="238"/>
      <c r="Q58" s="238" t="s">
        <v>29</v>
      </c>
      <c r="R58" s="238"/>
      <c r="S58" s="239"/>
      <c r="T58" s="135"/>
      <c r="U58" s="13" t="s">
        <v>27</v>
      </c>
      <c r="V58" s="237">
        <f>IF(V60="","",VLOOKUP(V60,'女子'!A$4:W$33,2,0))</f>
      </c>
      <c r="W58" s="238"/>
      <c r="X58" s="238"/>
      <c r="Y58" s="238"/>
      <c r="Z58" s="238"/>
      <c r="AA58" s="238" t="s">
        <v>29</v>
      </c>
      <c r="AB58" s="238"/>
      <c r="AC58" s="239"/>
      <c r="AE58" s="13" t="s">
        <v>27</v>
      </c>
      <c r="AF58" s="237">
        <f>IF(AF60="","",VLOOKUP(AF60,'女子'!A$4:W$33,2,0))</f>
      </c>
      <c r="AG58" s="238"/>
      <c r="AH58" s="238"/>
      <c r="AI58" s="238"/>
      <c r="AJ58" s="238"/>
      <c r="AK58" s="238" t="s">
        <v>111</v>
      </c>
      <c r="AL58" s="238"/>
      <c r="AM58" s="239"/>
    </row>
    <row r="59" spans="1:39" ht="18" thickBot="1">
      <c r="A59" s="13" t="s">
        <v>32</v>
      </c>
      <c r="B59" s="237">
        <f>IF(B60="","",VLOOKUP(B60,'女子'!A$4:S$33,16,0))</f>
      </c>
      <c r="C59" s="238"/>
      <c r="D59" s="238"/>
      <c r="E59" s="238"/>
      <c r="F59" s="238"/>
      <c r="G59" s="239"/>
      <c r="H59" s="145" t="s">
        <v>19</v>
      </c>
      <c r="I59" s="144"/>
      <c r="J59" s="17"/>
      <c r="K59" s="13" t="s">
        <v>33</v>
      </c>
      <c r="L59" s="237">
        <f>IF(L60="","",VLOOKUP(L60,'女子'!A$4:S$33,18,0))</f>
      </c>
      <c r="M59" s="238"/>
      <c r="N59" s="238"/>
      <c r="O59" s="238"/>
      <c r="P59" s="238"/>
      <c r="Q59" s="238"/>
      <c r="R59" s="145" t="s">
        <v>19</v>
      </c>
      <c r="S59" s="144"/>
      <c r="T59" s="135"/>
      <c r="U59" s="13" t="s">
        <v>112</v>
      </c>
      <c r="V59" s="237">
        <f>IF(V60="","",VLOOKUP(V60,'女子'!A$4:W$33,20,0))</f>
      </c>
      <c r="W59" s="238"/>
      <c r="X59" s="238"/>
      <c r="Y59" s="238"/>
      <c r="Z59" s="238"/>
      <c r="AA59" s="238"/>
      <c r="AB59" s="145" t="s">
        <v>19</v>
      </c>
      <c r="AC59" s="144"/>
      <c r="AE59" s="13" t="s">
        <v>114</v>
      </c>
      <c r="AF59" s="237">
        <f>IF(AF60="","",VLOOKUP(AF60,'女子'!A$4:W$33,22,0))</f>
      </c>
      <c r="AG59" s="238"/>
      <c r="AH59" s="238"/>
      <c r="AI59" s="238"/>
      <c r="AJ59" s="238"/>
      <c r="AK59" s="238"/>
      <c r="AL59" s="145" t="s">
        <v>19</v>
      </c>
      <c r="AM59" s="144"/>
    </row>
    <row r="60" spans="1:39" ht="18" thickBot="1">
      <c r="A60" s="23" t="s">
        <v>116</v>
      </c>
      <c r="B60" s="24"/>
      <c r="C60" s="13" t="s">
        <v>28</v>
      </c>
      <c r="D60" s="166">
        <f>IF(B60="","",VLOOKUP(B60,'女子'!A$4:S$33,3,0))</f>
      </c>
      <c r="E60" s="10" t="s">
        <v>0</v>
      </c>
      <c r="F60" s="25">
        <f>IF(B60="","",VLOOKUP(B60,'女子'!A$4:S$33,4,0))</f>
      </c>
      <c r="G60" s="12" t="s">
        <v>1</v>
      </c>
      <c r="H60" s="13" t="s">
        <v>30</v>
      </c>
      <c r="I60" s="26">
        <f>IF(B60="","",VLOOKUP(B60,'女子'!A$4:S$33,6,0))</f>
      </c>
      <c r="J60" s="18"/>
      <c r="K60" s="23" t="s">
        <v>116</v>
      </c>
      <c r="L60" s="24"/>
      <c r="M60" s="13" t="s">
        <v>28</v>
      </c>
      <c r="N60" s="167">
        <f>IF(L60="","",VLOOKUP(L60,'女子'!A$4:S$33,3,0))</f>
      </c>
      <c r="O60" s="11" t="s">
        <v>0</v>
      </c>
      <c r="P60" s="25">
        <f>IF(L60="","",VLOOKUP(L60,'女子'!A$4:S$33,4,0))</f>
      </c>
      <c r="Q60" s="12" t="s">
        <v>1</v>
      </c>
      <c r="R60" s="13" t="s">
        <v>30</v>
      </c>
      <c r="S60" s="26">
        <f>IF(L60="","",VLOOKUP(L60,'女子'!A$4:S$33,6,0))</f>
      </c>
      <c r="T60" s="136"/>
      <c r="U60" s="23" t="s">
        <v>116</v>
      </c>
      <c r="V60" s="24"/>
      <c r="W60" s="13" t="s">
        <v>28</v>
      </c>
      <c r="X60" s="167">
        <f>IF(V60="","",VLOOKUP(V60,'女子'!A$4:W$33,3,0))</f>
      </c>
      <c r="Y60" s="11" t="s">
        <v>0</v>
      </c>
      <c r="Z60" s="25">
        <f>IF(V60="","",VLOOKUP(V60,'女子'!A$4:W$33,4,0))</f>
      </c>
      <c r="AA60" s="12" t="s">
        <v>1</v>
      </c>
      <c r="AB60" s="13" t="s">
        <v>30</v>
      </c>
      <c r="AC60" s="26">
        <f>IF(V60="","",VLOOKUP(V60,'女子'!A$4:W$33,6,0))</f>
      </c>
      <c r="AE60" s="23" t="s">
        <v>116</v>
      </c>
      <c r="AF60" s="24"/>
      <c r="AG60" s="13" t="s">
        <v>28</v>
      </c>
      <c r="AH60" s="167">
        <f>IF(AF60="","",VLOOKUP(AF60,'女子'!A$4:W$33,3,0))</f>
      </c>
      <c r="AI60" s="11" t="s">
        <v>0</v>
      </c>
      <c r="AJ60" s="25">
        <f>IF(AF60="","",VLOOKUP(AF60,'女子'!A$4:W$33,4,0))</f>
      </c>
      <c r="AK60" s="12" t="s">
        <v>1</v>
      </c>
      <c r="AL60" s="13" t="s">
        <v>30</v>
      </c>
      <c r="AM60" s="26">
        <f>IF(AF60="","",VLOOKUP(AF60,'女子'!A$4:W$33,6,0))</f>
      </c>
    </row>
    <row r="61" spans="1:39" ht="18" thickBot="1">
      <c r="A61" s="13" t="s">
        <v>25</v>
      </c>
      <c r="B61" s="237">
        <f>IF(B60="","",VLOOKUP(B60,'女子'!A$4:S$33,17,0))</f>
      </c>
      <c r="C61" s="238"/>
      <c r="D61" s="238"/>
      <c r="E61" s="238"/>
      <c r="F61" s="238"/>
      <c r="G61" s="238"/>
      <c r="H61" s="238"/>
      <c r="I61" s="239"/>
      <c r="J61" s="17"/>
      <c r="K61" s="13" t="s">
        <v>25</v>
      </c>
      <c r="L61" s="237">
        <f>IF(L60="","",VLOOKUP(L60,'女子'!A$4:U$33,19,0))</f>
      </c>
      <c r="M61" s="238"/>
      <c r="N61" s="238"/>
      <c r="O61" s="238"/>
      <c r="P61" s="238"/>
      <c r="Q61" s="238"/>
      <c r="R61" s="238"/>
      <c r="S61" s="239"/>
      <c r="T61" s="135"/>
      <c r="U61" s="13" t="s">
        <v>25</v>
      </c>
      <c r="V61" s="237">
        <f>IF(V60="","",VLOOKUP(V60,'女子'!A$4:W$33,21,0))</f>
      </c>
      <c r="W61" s="238"/>
      <c r="X61" s="238"/>
      <c r="Y61" s="238"/>
      <c r="Z61" s="238"/>
      <c r="AA61" s="238"/>
      <c r="AB61" s="238"/>
      <c r="AC61" s="239"/>
      <c r="AE61" s="13" t="s">
        <v>25</v>
      </c>
      <c r="AF61" s="237">
        <f>IF(AF60="","",VLOOKUP(AF60,'女子'!A$4:W$33,23,0))</f>
      </c>
      <c r="AG61" s="238"/>
      <c r="AH61" s="238"/>
      <c r="AI61" s="238"/>
      <c r="AJ61" s="238"/>
      <c r="AK61" s="238"/>
      <c r="AL61" s="238"/>
      <c r="AM61" s="239"/>
    </row>
    <row r="63" ht="15" thickBot="1"/>
    <row r="64" spans="1:39" ht="18" thickBot="1">
      <c r="A64" s="13" t="s">
        <v>27</v>
      </c>
      <c r="B64" s="237">
        <f>IF(B66="","",VLOOKUP(B66,'女子'!A$4:S$33,2,0))</f>
      </c>
      <c r="C64" s="238"/>
      <c r="D64" s="238"/>
      <c r="E64" s="238"/>
      <c r="F64" s="238"/>
      <c r="G64" s="238" t="s">
        <v>29</v>
      </c>
      <c r="H64" s="238"/>
      <c r="I64" s="239"/>
      <c r="J64" s="17"/>
      <c r="K64" s="13" t="s">
        <v>27</v>
      </c>
      <c r="L64" s="237">
        <f>IF(L66="","",VLOOKUP(L66,'女子'!A$4:S$33,2,0))</f>
      </c>
      <c r="M64" s="238"/>
      <c r="N64" s="238"/>
      <c r="O64" s="238"/>
      <c r="P64" s="238"/>
      <c r="Q64" s="238" t="s">
        <v>29</v>
      </c>
      <c r="R64" s="238"/>
      <c r="S64" s="239"/>
      <c r="T64" s="135"/>
      <c r="U64" s="13" t="s">
        <v>27</v>
      </c>
      <c r="V64" s="237">
        <f>IF(V66="","",VLOOKUP(V66,'女子'!A$4:W$33,2,0))</f>
      </c>
      <c r="W64" s="238"/>
      <c r="X64" s="238"/>
      <c r="Y64" s="238"/>
      <c r="Z64" s="238"/>
      <c r="AA64" s="238" t="s">
        <v>29</v>
      </c>
      <c r="AB64" s="238"/>
      <c r="AC64" s="239"/>
      <c r="AE64" s="13" t="s">
        <v>27</v>
      </c>
      <c r="AF64" s="237">
        <f>IF(AF66="","",VLOOKUP(AF66,'女子'!A$4:W$33,2,0))</f>
      </c>
      <c r="AG64" s="238"/>
      <c r="AH64" s="238"/>
      <c r="AI64" s="238"/>
      <c r="AJ64" s="238"/>
      <c r="AK64" s="238" t="s">
        <v>111</v>
      </c>
      <c r="AL64" s="238"/>
      <c r="AM64" s="239"/>
    </row>
    <row r="65" spans="1:39" ht="18" thickBot="1">
      <c r="A65" s="13" t="s">
        <v>32</v>
      </c>
      <c r="B65" s="237">
        <f>IF(B66="","",VLOOKUP(B66,'女子'!A$4:S$33,16,0))</f>
      </c>
      <c r="C65" s="238"/>
      <c r="D65" s="238"/>
      <c r="E65" s="238"/>
      <c r="F65" s="238"/>
      <c r="G65" s="239"/>
      <c r="H65" s="145" t="s">
        <v>19</v>
      </c>
      <c r="I65" s="144"/>
      <c r="J65" s="17"/>
      <c r="K65" s="13" t="s">
        <v>33</v>
      </c>
      <c r="L65" s="237">
        <f>IF(L66="","",VLOOKUP(L66,'女子'!A$4:S$33,18,0))</f>
      </c>
      <c r="M65" s="238"/>
      <c r="N65" s="238"/>
      <c r="O65" s="238"/>
      <c r="P65" s="238"/>
      <c r="Q65" s="238"/>
      <c r="R65" s="145" t="s">
        <v>19</v>
      </c>
      <c r="S65" s="144"/>
      <c r="T65" s="135"/>
      <c r="U65" s="13" t="s">
        <v>112</v>
      </c>
      <c r="V65" s="237">
        <f>IF(V66="","",VLOOKUP(V66,'女子'!A$4:W$33,20,0))</f>
      </c>
      <c r="W65" s="238"/>
      <c r="X65" s="238"/>
      <c r="Y65" s="238"/>
      <c r="Z65" s="238"/>
      <c r="AA65" s="238"/>
      <c r="AB65" s="145" t="s">
        <v>19</v>
      </c>
      <c r="AC65" s="144"/>
      <c r="AE65" s="13" t="s">
        <v>114</v>
      </c>
      <c r="AF65" s="237">
        <f>IF(AF66="","",VLOOKUP(AF66,'女子'!A$4:W$33,22,0))</f>
      </c>
      <c r="AG65" s="238"/>
      <c r="AH65" s="238"/>
      <c r="AI65" s="238"/>
      <c r="AJ65" s="238"/>
      <c r="AK65" s="238"/>
      <c r="AL65" s="145" t="s">
        <v>19</v>
      </c>
      <c r="AM65" s="144"/>
    </row>
    <row r="66" spans="1:39" ht="18" thickBot="1">
      <c r="A66" s="23" t="s">
        <v>116</v>
      </c>
      <c r="B66" s="24"/>
      <c r="C66" s="13" t="s">
        <v>28</v>
      </c>
      <c r="D66" s="166">
        <f>IF(B66="","",VLOOKUP(B66,'女子'!A$4:S$33,3,0))</f>
      </c>
      <c r="E66" s="10" t="s">
        <v>0</v>
      </c>
      <c r="F66" s="25">
        <f>IF(B66="","",VLOOKUP(B66,'女子'!A$4:S$33,4,0))</f>
      </c>
      <c r="G66" s="12" t="s">
        <v>1</v>
      </c>
      <c r="H66" s="13" t="s">
        <v>30</v>
      </c>
      <c r="I66" s="26">
        <f>IF(B66="","",VLOOKUP(B66,'女子'!A$4:S$33,6,0))</f>
      </c>
      <c r="J66" s="18"/>
      <c r="K66" s="23" t="s">
        <v>116</v>
      </c>
      <c r="L66" s="24"/>
      <c r="M66" s="13" t="s">
        <v>28</v>
      </c>
      <c r="N66" s="167">
        <f>IF(L66="","",VLOOKUP(L66,'女子'!A$4:S$33,3,0))</f>
      </c>
      <c r="O66" s="11" t="s">
        <v>0</v>
      </c>
      <c r="P66" s="25">
        <f>IF(L66="","",VLOOKUP(L66,'女子'!A$4:S$33,4,0))</f>
      </c>
      <c r="Q66" s="12" t="s">
        <v>1</v>
      </c>
      <c r="R66" s="13" t="s">
        <v>30</v>
      </c>
      <c r="S66" s="26">
        <f>IF(L66="","",VLOOKUP(L66,'女子'!A$4:S$33,6,0))</f>
      </c>
      <c r="T66" s="136"/>
      <c r="U66" s="23" t="s">
        <v>116</v>
      </c>
      <c r="V66" s="24"/>
      <c r="W66" s="13" t="s">
        <v>28</v>
      </c>
      <c r="X66" s="167">
        <f>IF(V66="","",VLOOKUP(V66,'女子'!A$4:W$33,3,0))</f>
      </c>
      <c r="Y66" s="11" t="s">
        <v>0</v>
      </c>
      <c r="Z66" s="25">
        <f>IF(V66="","",VLOOKUP(V66,'女子'!A$4:W$33,4,0))</f>
      </c>
      <c r="AA66" s="12" t="s">
        <v>1</v>
      </c>
      <c r="AB66" s="13" t="s">
        <v>30</v>
      </c>
      <c r="AC66" s="26">
        <f>IF(V66="","",VLOOKUP(V66,'女子'!A$4:W$33,6,0))</f>
      </c>
      <c r="AE66" s="23" t="s">
        <v>116</v>
      </c>
      <c r="AF66" s="24"/>
      <c r="AG66" s="13" t="s">
        <v>28</v>
      </c>
      <c r="AH66" s="167">
        <f>IF(AF66="","",VLOOKUP(AF66,'女子'!A$4:W$33,3,0))</f>
      </c>
      <c r="AI66" s="11" t="s">
        <v>0</v>
      </c>
      <c r="AJ66" s="25">
        <f>IF(AF66="","",VLOOKUP(AF66,'女子'!A$4:W$33,4,0))</f>
      </c>
      <c r="AK66" s="12" t="s">
        <v>1</v>
      </c>
      <c r="AL66" s="13" t="s">
        <v>30</v>
      </c>
      <c r="AM66" s="26">
        <f>IF(AF66="","",VLOOKUP(AF66,'女子'!A$4:W$33,6,0))</f>
      </c>
    </row>
    <row r="67" spans="1:39" ht="18" thickBot="1">
      <c r="A67" s="13" t="s">
        <v>25</v>
      </c>
      <c r="B67" s="237">
        <f>IF(B66="","",VLOOKUP(B66,'女子'!A$4:S$33,17,0))</f>
      </c>
      <c r="C67" s="238"/>
      <c r="D67" s="238"/>
      <c r="E67" s="238"/>
      <c r="F67" s="238"/>
      <c r="G67" s="238"/>
      <c r="H67" s="238"/>
      <c r="I67" s="239"/>
      <c r="J67" s="17"/>
      <c r="K67" s="13" t="s">
        <v>25</v>
      </c>
      <c r="L67" s="237">
        <f>IF(L66="","",VLOOKUP(L66,'女子'!A$4:U$33,19,0))</f>
      </c>
      <c r="M67" s="238"/>
      <c r="N67" s="238"/>
      <c r="O67" s="238"/>
      <c r="P67" s="238"/>
      <c r="Q67" s="238"/>
      <c r="R67" s="238"/>
      <c r="S67" s="239"/>
      <c r="T67" s="135"/>
      <c r="U67" s="13" t="s">
        <v>25</v>
      </c>
      <c r="V67" s="237">
        <f>IF(V66="","",VLOOKUP(V66,'女子'!A$4:W$33,21,0))</f>
      </c>
      <c r="W67" s="238"/>
      <c r="X67" s="238"/>
      <c r="Y67" s="238"/>
      <c r="Z67" s="238"/>
      <c r="AA67" s="238"/>
      <c r="AB67" s="238"/>
      <c r="AC67" s="239"/>
      <c r="AE67" s="13" t="s">
        <v>25</v>
      </c>
      <c r="AF67" s="237">
        <f>IF(AF66="","",VLOOKUP(AF66,'女子'!A$4:W$33,23,0))</f>
      </c>
      <c r="AG67" s="238"/>
      <c r="AH67" s="238"/>
      <c r="AI67" s="238"/>
      <c r="AJ67" s="238"/>
      <c r="AK67" s="238"/>
      <c r="AL67" s="238"/>
      <c r="AM67" s="239"/>
    </row>
    <row r="68" spans="1:39" ht="36.75" customHeight="1" thickBot="1">
      <c r="A68" s="221" t="s">
        <v>34</v>
      </c>
      <c r="B68" s="221"/>
      <c r="C68" s="221"/>
      <c r="D68" s="221"/>
      <c r="E68" s="221"/>
      <c r="F68" s="221"/>
      <c r="G68" s="221"/>
      <c r="H68" s="221"/>
      <c r="I68" s="221"/>
      <c r="J68" s="19"/>
      <c r="K68" s="221" t="s">
        <v>34</v>
      </c>
      <c r="L68" s="221"/>
      <c r="M68" s="221"/>
      <c r="N68" s="221"/>
      <c r="O68" s="221"/>
      <c r="P68" s="221"/>
      <c r="Q68" s="221"/>
      <c r="R68" s="221"/>
      <c r="S68" s="221"/>
      <c r="T68" s="130"/>
      <c r="U68" s="221" t="s">
        <v>34</v>
      </c>
      <c r="V68" s="221"/>
      <c r="W68" s="221"/>
      <c r="X68" s="221"/>
      <c r="Y68" s="221"/>
      <c r="Z68" s="221"/>
      <c r="AA68" s="221"/>
      <c r="AB68" s="221"/>
      <c r="AC68" s="221"/>
      <c r="AE68" s="221" t="s">
        <v>34</v>
      </c>
      <c r="AF68" s="221"/>
      <c r="AG68" s="221"/>
      <c r="AH68" s="221"/>
      <c r="AI68" s="221"/>
      <c r="AJ68" s="221"/>
      <c r="AK68" s="221"/>
      <c r="AL68" s="221"/>
      <c r="AM68" s="221"/>
    </row>
    <row r="69" spans="1:39" ht="18" thickBot="1">
      <c r="A69" s="13" t="s">
        <v>27</v>
      </c>
      <c r="B69" s="237">
        <f>IF(B71="","",VLOOKUP(B71,'女子'!A$4:S$33,2,0))</f>
      </c>
      <c r="C69" s="238"/>
      <c r="D69" s="238"/>
      <c r="E69" s="238"/>
      <c r="F69" s="238"/>
      <c r="G69" s="238" t="s">
        <v>29</v>
      </c>
      <c r="H69" s="238"/>
      <c r="I69" s="239"/>
      <c r="J69" s="17"/>
      <c r="K69" s="13" t="s">
        <v>27</v>
      </c>
      <c r="L69" s="237">
        <f>IF(L71="","",VLOOKUP(L71,'女子'!A$4:S$33,2,0))</f>
      </c>
      <c r="M69" s="238"/>
      <c r="N69" s="238"/>
      <c r="O69" s="238"/>
      <c r="P69" s="238"/>
      <c r="Q69" s="238" t="s">
        <v>29</v>
      </c>
      <c r="R69" s="238"/>
      <c r="S69" s="239"/>
      <c r="T69" s="135"/>
      <c r="U69" s="13" t="s">
        <v>27</v>
      </c>
      <c r="V69" s="237">
        <f>IF(V71="","",VLOOKUP(V71,'女子'!A$4:W$33,2,0))</f>
      </c>
      <c r="W69" s="238"/>
      <c r="X69" s="238"/>
      <c r="Y69" s="238"/>
      <c r="Z69" s="238"/>
      <c r="AA69" s="238" t="s">
        <v>29</v>
      </c>
      <c r="AB69" s="238"/>
      <c r="AC69" s="239"/>
      <c r="AE69" s="13" t="s">
        <v>27</v>
      </c>
      <c r="AF69" s="237">
        <f>IF(AF71="","",VLOOKUP(AF71,'女子'!A$4:W$33,2,0))</f>
      </c>
      <c r="AG69" s="238"/>
      <c r="AH69" s="238"/>
      <c r="AI69" s="238"/>
      <c r="AJ69" s="238"/>
      <c r="AK69" s="238" t="s">
        <v>111</v>
      </c>
      <c r="AL69" s="238"/>
      <c r="AM69" s="239"/>
    </row>
    <row r="70" spans="1:39" ht="18" thickBot="1">
      <c r="A70" s="13" t="s">
        <v>32</v>
      </c>
      <c r="B70" s="237">
        <f>IF(B71="","",VLOOKUP(B71,'女子'!A$4:S$33,16,0))</f>
      </c>
      <c r="C70" s="238"/>
      <c r="D70" s="238"/>
      <c r="E70" s="238"/>
      <c r="F70" s="238"/>
      <c r="G70" s="239"/>
      <c r="H70" s="145" t="s">
        <v>19</v>
      </c>
      <c r="I70" s="144"/>
      <c r="J70" s="17"/>
      <c r="K70" s="13" t="s">
        <v>33</v>
      </c>
      <c r="L70" s="237">
        <f>IF(L71="","",VLOOKUP(L71,'女子'!A$4:S$33,18,0))</f>
      </c>
      <c r="M70" s="238"/>
      <c r="N70" s="238"/>
      <c r="O70" s="238"/>
      <c r="P70" s="238"/>
      <c r="Q70" s="238"/>
      <c r="R70" s="145" t="s">
        <v>19</v>
      </c>
      <c r="S70" s="144"/>
      <c r="T70" s="135"/>
      <c r="U70" s="13" t="s">
        <v>112</v>
      </c>
      <c r="V70" s="237">
        <f>IF(V71="","",VLOOKUP(V71,'女子'!A$4:W$33,20,0))</f>
      </c>
      <c r="W70" s="238"/>
      <c r="X70" s="238"/>
      <c r="Y70" s="238"/>
      <c r="Z70" s="238"/>
      <c r="AA70" s="238"/>
      <c r="AB70" s="145" t="s">
        <v>19</v>
      </c>
      <c r="AC70" s="144"/>
      <c r="AE70" s="13" t="s">
        <v>114</v>
      </c>
      <c r="AF70" s="237">
        <f>IF(AF71="","",VLOOKUP(AF71,'女子'!A$4:W$33,22,0))</f>
      </c>
      <c r="AG70" s="238"/>
      <c r="AH70" s="238"/>
      <c r="AI70" s="238"/>
      <c r="AJ70" s="238"/>
      <c r="AK70" s="238"/>
      <c r="AL70" s="145" t="s">
        <v>19</v>
      </c>
      <c r="AM70" s="144"/>
    </row>
    <row r="71" spans="1:39" ht="18" thickBot="1">
      <c r="A71" s="23" t="s">
        <v>116</v>
      </c>
      <c r="B71" s="24"/>
      <c r="C71" s="13" t="s">
        <v>28</v>
      </c>
      <c r="D71" s="166">
        <f>IF(B71="","",VLOOKUP(B71,'女子'!A$4:S$33,3,0))</f>
      </c>
      <c r="E71" s="10" t="s">
        <v>0</v>
      </c>
      <c r="F71" s="25">
        <f>IF(B71="","",VLOOKUP(B71,'女子'!A$4:S$33,4,0))</f>
      </c>
      <c r="G71" s="12" t="s">
        <v>1</v>
      </c>
      <c r="H71" s="13" t="s">
        <v>30</v>
      </c>
      <c r="I71" s="26">
        <f>IF(B71="","",VLOOKUP(B71,'女子'!A$4:S$33,6,0))</f>
      </c>
      <c r="J71" s="18"/>
      <c r="K71" s="23" t="s">
        <v>116</v>
      </c>
      <c r="L71" s="24"/>
      <c r="M71" s="13" t="s">
        <v>28</v>
      </c>
      <c r="N71" s="167">
        <f>IF(L71="","",VLOOKUP(L71,'女子'!A$4:S$33,3,0))</f>
      </c>
      <c r="O71" s="11" t="s">
        <v>0</v>
      </c>
      <c r="P71" s="25">
        <f>IF(L71="","",VLOOKUP(L71,'女子'!A$4:S$33,4,0))</f>
      </c>
      <c r="Q71" s="12" t="s">
        <v>1</v>
      </c>
      <c r="R71" s="13" t="s">
        <v>30</v>
      </c>
      <c r="S71" s="26">
        <f>IF(L71="","",VLOOKUP(L71,'女子'!A$4:S$33,6,0))</f>
      </c>
      <c r="T71" s="136"/>
      <c r="U71" s="23" t="s">
        <v>116</v>
      </c>
      <c r="V71" s="24"/>
      <c r="W71" s="13" t="s">
        <v>28</v>
      </c>
      <c r="X71" s="167">
        <f>IF(V71="","",VLOOKUP(V71,'女子'!A$4:W$33,3,0))</f>
      </c>
      <c r="Y71" s="11" t="s">
        <v>0</v>
      </c>
      <c r="Z71" s="25">
        <f>IF(V71="","",VLOOKUP(V71,'女子'!A$4:W$33,4,0))</f>
      </c>
      <c r="AA71" s="12" t="s">
        <v>1</v>
      </c>
      <c r="AB71" s="13" t="s">
        <v>30</v>
      </c>
      <c r="AC71" s="26">
        <f>IF(V71="","",VLOOKUP(V71,'女子'!A$4:W$33,6,0))</f>
      </c>
      <c r="AE71" s="23" t="s">
        <v>116</v>
      </c>
      <c r="AF71" s="24"/>
      <c r="AG71" s="13" t="s">
        <v>28</v>
      </c>
      <c r="AH71" s="167">
        <f>IF(AF71="","",VLOOKUP(AF71,'女子'!A$4:W$33,3,0))</f>
      </c>
      <c r="AI71" s="11" t="s">
        <v>0</v>
      </c>
      <c r="AJ71" s="25">
        <f>IF(AF71="","",VLOOKUP(AF71,'女子'!A$4:W$33,4,0))</f>
      </c>
      <c r="AK71" s="12" t="s">
        <v>1</v>
      </c>
      <c r="AL71" s="13" t="s">
        <v>30</v>
      </c>
      <c r="AM71" s="26">
        <f>IF(AF71="","",VLOOKUP(AF71,'女子'!A$4:W$33,6,0))</f>
      </c>
    </row>
    <row r="72" spans="1:39" ht="18" thickBot="1">
      <c r="A72" s="13" t="s">
        <v>25</v>
      </c>
      <c r="B72" s="237">
        <f>IF(B71="","",VLOOKUP(B71,'女子'!A$4:S$33,17,0))</f>
      </c>
      <c r="C72" s="238"/>
      <c r="D72" s="238"/>
      <c r="E72" s="238"/>
      <c r="F72" s="238"/>
      <c r="G72" s="238"/>
      <c r="H72" s="238"/>
      <c r="I72" s="239"/>
      <c r="J72" s="17"/>
      <c r="K72" s="13" t="s">
        <v>25</v>
      </c>
      <c r="L72" s="237">
        <f>IF(L71="","",VLOOKUP(L71,'女子'!A$4:U$33,19,0))</f>
      </c>
      <c r="M72" s="238"/>
      <c r="N72" s="238"/>
      <c r="O72" s="238"/>
      <c r="P72" s="238"/>
      <c r="Q72" s="238"/>
      <c r="R72" s="238"/>
      <c r="S72" s="239"/>
      <c r="T72" s="135"/>
      <c r="U72" s="13" t="s">
        <v>25</v>
      </c>
      <c r="V72" s="237">
        <f>IF(V71="","",VLOOKUP(V71,'女子'!A$4:W$33,21,0))</f>
      </c>
      <c r="W72" s="238"/>
      <c r="X72" s="238"/>
      <c r="Y72" s="238"/>
      <c r="Z72" s="238"/>
      <c r="AA72" s="238"/>
      <c r="AB72" s="238"/>
      <c r="AC72" s="239"/>
      <c r="AE72" s="13" t="s">
        <v>25</v>
      </c>
      <c r="AF72" s="237">
        <f>IF(AF71="","",VLOOKUP(AF71,'女子'!A$4:W$33,23,0))</f>
      </c>
      <c r="AG72" s="238"/>
      <c r="AH72" s="238"/>
      <c r="AI72" s="238"/>
      <c r="AJ72" s="238"/>
      <c r="AK72" s="238"/>
      <c r="AL72" s="238"/>
      <c r="AM72" s="239"/>
    </row>
    <row r="73" spans="1:39" ht="36.75" customHeight="1" thickBot="1">
      <c r="A73" s="221" t="s">
        <v>34</v>
      </c>
      <c r="B73" s="221"/>
      <c r="C73" s="221"/>
      <c r="D73" s="221"/>
      <c r="E73" s="221"/>
      <c r="F73" s="221"/>
      <c r="G73" s="221"/>
      <c r="H73" s="221"/>
      <c r="I73" s="221"/>
      <c r="J73" s="20"/>
      <c r="K73" s="221" t="s">
        <v>34</v>
      </c>
      <c r="L73" s="221"/>
      <c r="M73" s="221"/>
      <c r="N73" s="221"/>
      <c r="O73" s="221"/>
      <c r="P73" s="221"/>
      <c r="Q73" s="221"/>
      <c r="R73" s="221"/>
      <c r="S73" s="221"/>
      <c r="T73" s="130"/>
      <c r="U73" s="221" t="s">
        <v>34</v>
      </c>
      <c r="V73" s="221"/>
      <c r="W73" s="221"/>
      <c r="X73" s="221"/>
      <c r="Y73" s="221"/>
      <c r="Z73" s="221"/>
      <c r="AA73" s="221"/>
      <c r="AB73" s="221"/>
      <c r="AC73" s="221"/>
      <c r="AE73" s="221" t="s">
        <v>34</v>
      </c>
      <c r="AF73" s="221"/>
      <c r="AG73" s="221"/>
      <c r="AH73" s="221"/>
      <c r="AI73" s="221"/>
      <c r="AJ73" s="221"/>
      <c r="AK73" s="221"/>
      <c r="AL73" s="221"/>
      <c r="AM73" s="221"/>
    </row>
    <row r="74" spans="1:39" ht="18" thickBot="1">
      <c r="A74" s="13" t="s">
        <v>27</v>
      </c>
      <c r="B74" s="237">
        <f>IF(B76="","",VLOOKUP(B76,'女子'!A$4:S$33,2,0))</f>
      </c>
      <c r="C74" s="238"/>
      <c r="D74" s="238"/>
      <c r="E74" s="238"/>
      <c r="F74" s="238"/>
      <c r="G74" s="238" t="s">
        <v>29</v>
      </c>
      <c r="H74" s="238"/>
      <c r="I74" s="239"/>
      <c r="J74" s="17"/>
      <c r="K74" s="13" t="s">
        <v>27</v>
      </c>
      <c r="L74" s="237">
        <f>IF(L76="","",VLOOKUP(L76,'女子'!A$4:S$33,2,0))</f>
      </c>
      <c r="M74" s="238"/>
      <c r="N74" s="238"/>
      <c r="O74" s="238"/>
      <c r="P74" s="238"/>
      <c r="Q74" s="238" t="s">
        <v>29</v>
      </c>
      <c r="R74" s="238"/>
      <c r="S74" s="239"/>
      <c r="T74" s="135"/>
      <c r="U74" s="13" t="s">
        <v>27</v>
      </c>
      <c r="V74" s="237">
        <f>IF(V76="","",VLOOKUP(V76,'女子'!A$4:W$33,2,0))</f>
      </c>
      <c r="W74" s="238"/>
      <c r="X74" s="238"/>
      <c r="Y74" s="238"/>
      <c r="Z74" s="238"/>
      <c r="AA74" s="238" t="s">
        <v>29</v>
      </c>
      <c r="AB74" s="238"/>
      <c r="AC74" s="239"/>
      <c r="AE74" s="13" t="s">
        <v>27</v>
      </c>
      <c r="AF74" s="237">
        <f>IF(AF76="","",VLOOKUP(AF76,'女子'!A$4:W$33,2,0))</f>
      </c>
      <c r="AG74" s="238"/>
      <c r="AH74" s="238"/>
      <c r="AI74" s="238"/>
      <c r="AJ74" s="238"/>
      <c r="AK74" s="238" t="s">
        <v>111</v>
      </c>
      <c r="AL74" s="238"/>
      <c r="AM74" s="239"/>
    </row>
    <row r="75" spans="1:39" ht="18" thickBot="1">
      <c r="A75" s="13" t="s">
        <v>32</v>
      </c>
      <c r="B75" s="237">
        <f>IF(B76="","",VLOOKUP(B76,'女子'!A$4:S$33,16,0))</f>
      </c>
      <c r="C75" s="238"/>
      <c r="D75" s="238"/>
      <c r="E75" s="238"/>
      <c r="F75" s="238"/>
      <c r="G75" s="239"/>
      <c r="H75" s="145" t="s">
        <v>19</v>
      </c>
      <c r="I75" s="144"/>
      <c r="J75" s="17"/>
      <c r="K75" s="13" t="s">
        <v>33</v>
      </c>
      <c r="L75" s="237">
        <f>IF(L76="","",VLOOKUP(L76,'女子'!A$4:S$33,18,0))</f>
      </c>
      <c r="M75" s="238"/>
      <c r="N75" s="238"/>
      <c r="O75" s="238"/>
      <c r="P75" s="238"/>
      <c r="Q75" s="238"/>
      <c r="R75" s="145" t="s">
        <v>19</v>
      </c>
      <c r="S75" s="144"/>
      <c r="T75" s="135"/>
      <c r="U75" s="13" t="s">
        <v>112</v>
      </c>
      <c r="V75" s="237">
        <f>IF(V76="","",VLOOKUP(V76,'女子'!A$4:W$33,20,0))</f>
      </c>
      <c r="W75" s="238"/>
      <c r="X75" s="238"/>
      <c r="Y75" s="238"/>
      <c r="Z75" s="238"/>
      <c r="AA75" s="238"/>
      <c r="AB75" s="145" t="s">
        <v>19</v>
      </c>
      <c r="AC75" s="144"/>
      <c r="AE75" s="13" t="s">
        <v>114</v>
      </c>
      <c r="AF75" s="237">
        <f>IF(AF76="","",VLOOKUP(AF76,'女子'!A$4:W$33,22,0))</f>
      </c>
      <c r="AG75" s="238"/>
      <c r="AH75" s="238"/>
      <c r="AI75" s="238"/>
      <c r="AJ75" s="238"/>
      <c r="AK75" s="238"/>
      <c r="AL75" s="145" t="s">
        <v>19</v>
      </c>
      <c r="AM75" s="144"/>
    </row>
    <row r="76" spans="1:39" ht="18" thickBot="1">
      <c r="A76" s="23" t="s">
        <v>116</v>
      </c>
      <c r="B76" s="24"/>
      <c r="C76" s="13" t="s">
        <v>28</v>
      </c>
      <c r="D76" s="166">
        <f>IF(B76="","",VLOOKUP(B76,'女子'!A$4:S$33,3,0))</f>
      </c>
      <c r="E76" s="10" t="s">
        <v>0</v>
      </c>
      <c r="F76" s="25">
        <f>IF(B76="","",VLOOKUP(B76,'女子'!A$4:S$33,4,0))</f>
      </c>
      <c r="G76" s="12" t="s">
        <v>1</v>
      </c>
      <c r="H76" s="13" t="s">
        <v>30</v>
      </c>
      <c r="I76" s="26">
        <f>IF(B76="","",VLOOKUP(B76,'女子'!A$4:S$33,6,0))</f>
      </c>
      <c r="J76" s="18"/>
      <c r="K76" s="23" t="s">
        <v>116</v>
      </c>
      <c r="L76" s="24"/>
      <c r="M76" s="13" t="s">
        <v>28</v>
      </c>
      <c r="N76" s="167">
        <f>IF(L76="","",VLOOKUP(L76,'女子'!A$4:S$33,3,0))</f>
      </c>
      <c r="O76" s="11" t="s">
        <v>0</v>
      </c>
      <c r="P76" s="25">
        <f>IF(L76="","",VLOOKUP(L76,'女子'!A$4:S$33,4,0))</f>
      </c>
      <c r="Q76" s="12" t="s">
        <v>1</v>
      </c>
      <c r="R76" s="13" t="s">
        <v>30</v>
      </c>
      <c r="S76" s="26">
        <f>IF(L76="","",VLOOKUP(L76,'女子'!A$4:S$33,6,0))</f>
      </c>
      <c r="T76" s="136"/>
      <c r="U76" s="23" t="s">
        <v>116</v>
      </c>
      <c r="V76" s="24"/>
      <c r="W76" s="13" t="s">
        <v>28</v>
      </c>
      <c r="X76" s="167">
        <f>IF(V76="","",VLOOKUP(V76,'女子'!A$4:W$33,3,0))</f>
      </c>
      <c r="Y76" s="11" t="s">
        <v>0</v>
      </c>
      <c r="Z76" s="25">
        <f>IF(V76="","",VLOOKUP(V76,'女子'!A$4:W$33,4,0))</f>
      </c>
      <c r="AA76" s="12" t="s">
        <v>1</v>
      </c>
      <c r="AB76" s="13" t="s">
        <v>30</v>
      </c>
      <c r="AC76" s="26">
        <f>IF(V76="","",VLOOKUP(V76,'女子'!A$4:W$33,6,0))</f>
      </c>
      <c r="AE76" s="23" t="s">
        <v>116</v>
      </c>
      <c r="AF76" s="24"/>
      <c r="AG76" s="13" t="s">
        <v>28</v>
      </c>
      <c r="AH76" s="167">
        <f>IF(AF76="","",VLOOKUP(AF76,'女子'!A$4:W$33,3,0))</f>
      </c>
      <c r="AI76" s="11" t="s">
        <v>0</v>
      </c>
      <c r="AJ76" s="25">
        <f>IF(AF76="","",VLOOKUP(AF76,'女子'!A$4:W$33,4,0))</f>
      </c>
      <c r="AK76" s="12" t="s">
        <v>1</v>
      </c>
      <c r="AL76" s="13" t="s">
        <v>30</v>
      </c>
      <c r="AM76" s="26">
        <f>IF(AF76="","",VLOOKUP(AF76,'女子'!A$4:W$33,6,0))</f>
      </c>
    </row>
    <row r="77" spans="1:39" ht="18" thickBot="1">
      <c r="A77" s="13" t="s">
        <v>25</v>
      </c>
      <c r="B77" s="237">
        <f>IF(B76="","",VLOOKUP(B76,'女子'!A$4:S$33,17,0))</f>
      </c>
      <c r="C77" s="238"/>
      <c r="D77" s="238"/>
      <c r="E77" s="238"/>
      <c r="F77" s="238"/>
      <c r="G77" s="238"/>
      <c r="H77" s="238"/>
      <c r="I77" s="239"/>
      <c r="J77" s="17"/>
      <c r="K77" s="13" t="s">
        <v>25</v>
      </c>
      <c r="L77" s="237">
        <f>IF(L76="","",VLOOKUP(L76,'女子'!A$4:U$33,19,0))</f>
      </c>
      <c r="M77" s="238"/>
      <c r="N77" s="238"/>
      <c r="O77" s="238"/>
      <c r="P77" s="238"/>
      <c r="Q77" s="238"/>
      <c r="R77" s="238"/>
      <c r="S77" s="239"/>
      <c r="T77" s="135"/>
      <c r="U77" s="13" t="s">
        <v>25</v>
      </c>
      <c r="V77" s="237">
        <f>IF(V76="","",VLOOKUP(V76,'女子'!A$4:W$33,21,0))</f>
      </c>
      <c r="W77" s="238"/>
      <c r="X77" s="238"/>
      <c r="Y77" s="238"/>
      <c r="Z77" s="238"/>
      <c r="AA77" s="238"/>
      <c r="AB77" s="238"/>
      <c r="AC77" s="239"/>
      <c r="AE77" s="13" t="s">
        <v>25</v>
      </c>
      <c r="AF77" s="237">
        <f>IF(AF76="","",VLOOKUP(AF76,'女子'!A$4:W$33,23,0))</f>
      </c>
      <c r="AG77" s="238"/>
      <c r="AH77" s="238"/>
      <c r="AI77" s="238"/>
      <c r="AJ77" s="238"/>
      <c r="AK77" s="238"/>
      <c r="AL77" s="238"/>
      <c r="AM77" s="239"/>
    </row>
    <row r="78" spans="1:39" ht="36.75" customHeight="1" thickBot="1">
      <c r="A78" s="221" t="s">
        <v>34</v>
      </c>
      <c r="B78" s="221"/>
      <c r="C78" s="221"/>
      <c r="D78" s="221"/>
      <c r="E78" s="221"/>
      <c r="F78" s="221"/>
      <c r="G78" s="221"/>
      <c r="H78" s="221"/>
      <c r="I78" s="221"/>
      <c r="J78" s="20"/>
      <c r="K78" s="221" t="s">
        <v>34</v>
      </c>
      <c r="L78" s="221"/>
      <c r="M78" s="221"/>
      <c r="N78" s="221"/>
      <c r="O78" s="221"/>
      <c r="P78" s="221"/>
      <c r="Q78" s="221"/>
      <c r="R78" s="221"/>
      <c r="S78" s="221"/>
      <c r="T78" s="130"/>
      <c r="U78" s="221" t="s">
        <v>34</v>
      </c>
      <c r="V78" s="221"/>
      <c r="W78" s="221"/>
      <c r="X78" s="221"/>
      <c r="Y78" s="221"/>
      <c r="Z78" s="221"/>
      <c r="AA78" s="221"/>
      <c r="AB78" s="221"/>
      <c r="AC78" s="221"/>
      <c r="AE78" s="221" t="s">
        <v>34</v>
      </c>
      <c r="AF78" s="221"/>
      <c r="AG78" s="221"/>
      <c r="AH78" s="221"/>
      <c r="AI78" s="221"/>
      <c r="AJ78" s="221"/>
      <c r="AK78" s="221"/>
      <c r="AL78" s="221"/>
      <c r="AM78" s="221"/>
    </row>
    <row r="79" spans="1:39" ht="18" thickBot="1">
      <c r="A79" s="13" t="s">
        <v>27</v>
      </c>
      <c r="B79" s="237">
        <f>IF(B81="","",VLOOKUP(B81,'女子'!A$4:S$33,2,0))</f>
      </c>
      <c r="C79" s="238"/>
      <c r="D79" s="238"/>
      <c r="E79" s="238"/>
      <c r="F79" s="238"/>
      <c r="G79" s="238" t="s">
        <v>29</v>
      </c>
      <c r="H79" s="238"/>
      <c r="I79" s="239"/>
      <c r="J79" s="17"/>
      <c r="K79" s="13" t="s">
        <v>27</v>
      </c>
      <c r="L79" s="237">
        <f>IF(L81="","",VLOOKUP(L81,'女子'!A$4:S$33,2,0))</f>
      </c>
      <c r="M79" s="238"/>
      <c r="N79" s="238"/>
      <c r="O79" s="238"/>
      <c r="P79" s="238"/>
      <c r="Q79" s="238" t="s">
        <v>29</v>
      </c>
      <c r="R79" s="238"/>
      <c r="S79" s="239"/>
      <c r="T79" s="135"/>
      <c r="U79" s="13" t="s">
        <v>27</v>
      </c>
      <c r="V79" s="237">
        <f>IF(V81="","",VLOOKUP(V81,'女子'!A$4:W$33,2,0))</f>
      </c>
      <c r="W79" s="238"/>
      <c r="X79" s="238"/>
      <c r="Y79" s="238"/>
      <c r="Z79" s="238"/>
      <c r="AA79" s="238" t="s">
        <v>29</v>
      </c>
      <c r="AB79" s="238"/>
      <c r="AC79" s="239"/>
      <c r="AE79" s="13" t="s">
        <v>27</v>
      </c>
      <c r="AF79" s="237">
        <f>IF(AF81="","",VLOOKUP(AF81,'女子'!A$4:W$33,2,0))</f>
      </c>
      <c r="AG79" s="238"/>
      <c r="AH79" s="238"/>
      <c r="AI79" s="238"/>
      <c r="AJ79" s="238"/>
      <c r="AK79" s="238" t="s">
        <v>111</v>
      </c>
      <c r="AL79" s="238"/>
      <c r="AM79" s="239"/>
    </row>
    <row r="80" spans="1:39" ht="18" thickBot="1">
      <c r="A80" s="13" t="s">
        <v>32</v>
      </c>
      <c r="B80" s="237">
        <f>IF(B81="","",VLOOKUP(B81,'女子'!A$4:S$33,16,0))</f>
      </c>
      <c r="C80" s="238"/>
      <c r="D80" s="238"/>
      <c r="E80" s="238"/>
      <c r="F80" s="238"/>
      <c r="G80" s="239"/>
      <c r="H80" s="145" t="s">
        <v>19</v>
      </c>
      <c r="I80" s="144"/>
      <c r="J80" s="17"/>
      <c r="K80" s="13" t="s">
        <v>33</v>
      </c>
      <c r="L80" s="237">
        <f>IF(L81="","",VLOOKUP(L81,'女子'!A$4:S$33,18,0))</f>
      </c>
      <c r="M80" s="238"/>
      <c r="N80" s="238"/>
      <c r="O80" s="238"/>
      <c r="P80" s="238"/>
      <c r="Q80" s="238"/>
      <c r="R80" s="145" t="s">
        <v>19</v>
      </c>
      <c r="S80" s="144"/>
      <c r="T80" s="135"/>
      <c r="U80" s="13" t="s">
        <v>112</v>
      </c>
      <c r="V80" s="237">
        <f>IF(V81="","",VLOOKUP(V81,'女子'!A$4:W$33,20,0))</f>
      </c>
      <c r="W80" s="238"/>
      <c r="X80" s="238"/>
      <c r="Y80" s="238"/>
      <c r="Z80" s="238"/>
      <c r="AA80" s="238"/>
      <c r="AB80" s="145" t="s">
        <v>19</v>
      </c>
      <c r="AC80" s="144"/>
      <c r="AE80" s="13" t="s">
        <v>114</v>
      </c>
      <c r="AF80" s="237">
        <f>IF(AF81="","",VLOOKUP(AF81,'女子'!A$4:W$33,22,0))</f>
      </c>
      <c r="AG80" s="238"/>
      <c r="AH80" s="238"/>
      <c r="AI80" s="238"/>
      <c r="AJ80" s="238"/>
      <c r="AK80" s="238"/>
      <c r="AL80" s="145" t="s">
        <v>19</v>
      </c>
      <c r="AM80" s="144"/>
    </row>
    <row r="81" spans="1:39" ht="18" thickBot="1">
      <c r="A81" s="23" t="s">
        <v>116</v>
      </c>
      <c r="B81" s="24"/>
      <c r="C81" s="13" t="s">
        <v>28</v>
      </c>
      <c r="D81" s="166">
        <f>IF(B81="","",VLOOKUP(B81,'女子'!A$4:S$33,3,0))</f>
      </c>
      <c r="E81" s="10" t="s">
        <v>0</v>
      </c>
      <c r="F81" s="25">
        <f>IF(B81="","",VLOOKUP(B81,'女子'!A$4:S$33,4,0))</f>
      </c>
      <c r="G81" s="12" t="s">
        <v>1</v>
      </c>
      <c r="H81" s="13" t="s">
        <v>30</v>
      </c>
      <c r="I81" s="26">
        <f>IF(B81="","",VLOOKUP(B81,'女子'!A$4:S$33,6,0))</f>
      </c>
      <c r="J81" s="18"/>
      <c r="K81" s="23" t="s">
        <v>116</v>
      </c>
      <c r="L81" s="24"/>
      <c r="M81" s="13" t="s">
        <v>28</v>
      </c>
      <c r="N81" s="167">
        <f>IF(L81="","",VLOOKUP(L81,'女子'!A$4:S$33,3,0))</f>
      </c>
      <c r="O81" s="11" t="s">
        <v>0</v>
      </c>
      <c r="P81" s="25">
        <f>IF(L81="","",VLOOKUP(L81,'女子'!A$4:S$33,4,0))</f>
      </c>
      <c r="Q81" s="12" t="s">
        <v>1</v>
      </c>
      <c r="R81" s="13" t="s">
        <v>30</v>
      </c>
      <c r="S81" s="26">
        <f>IF(L81="","",VLOOKUP(L81,'女子'!A$4:S$33,6,0))</f>
      </c>
      <c r="T81" s="136"/>
      <c r="U81" s="23" t="s">
        <v>116</v>
      </c>
      <c r="V81" s="24"/>
      <c r="W81" s="13" t="s">
        <v>28</v>
      </c>
      <c r="X81" s="167">
        <f>IF(V81="","",VLOOKUP(V81,'女子'!A$4:W$33,3,0))</f>
      </c>
      <c r="Y81" s="11" t="s">
        <v>0</v>
      </c>
      <c r="Z81" s="25">
        <f>IF(V81="","",VLOOKUP(V81,'女子'!A$4:W$33,4,0))</f>
      </c>
      <c r="AA81" s="12" t="s">
        <v>1</v>
      </c>
      <c r="AB81" s="13" t="s">
        <v>30</v>
      </c>
      <c r="AC81" s="26">
        <f>IF(V81="","",VLOOKUP(V81,'女子'!A$4:W$33,6,0))</f>
      </c>
      <c r="AE81" s="23" t="s">
        <v>116</v>
      </c>
      <c r="AF81" s="24"/>
      <c r="AG81" s="13" t="s">
        <v>28</v>
      </c>
      <c r="AH81" s="167">
        <f>IF(AF81="","",VLOOKUP(AF81,'女子'!A$4:W$33,3,0))</f>
      </c>
      <c r="AI81" s="11" t="s">
        <v>0</v>
      </c>
      <c r="AJ81" s="25">
        <f>IF(AF81="","",VLOOKUP(AF81,'女子'!A$4:W$33,4,0))</f>
      </c>
      <c r="AK81" s="12" t="s">
        <v>1</v>
      </c>
      <c r="AL81" s="13" t="s">
        <v>30</v>
      </c>
      <c r="AM81" s="26">
        <f>IF(AF81="","",VLOOKUP(AF81,'女子'!A$4:W$33,6,0))</f>
      </c>
    </row>
    <row r="82" spans="1:39" ht="18" thickBot="1">
      <c r="A82" s="13" t="s">
        <v>25</v>
      </c>
      <c r="B82" s="237">
        <f>IF(B81="","",VLOOKUP(B81,'女子'!A$4:S$33,17,0))</f>
      </c>
      <c r="C82" s="238"/>
      <c r="D82" s="238"/>
      <c r="E82" s="238"/>
      <c r="F82" s="238"/>
      <c r="G82" s="238"/>
      <c r="H82" s="238"/>
      <c r="I82" s="239"/>
      <c r="J82" s="17"/>
      <c r="K82" s="13" t="s">
        <v>25</v>
      </c>
      <c r="L82" s="237">
        <f>IF(L81="","",VLOOKUP(L81,'女子'!A$4:U$33,19,0))</f>
      </c>
      <c r="M82" s="238"/>
      <c r="N82" s="238"/>
      <c r="O82" s="238"/>
      <c r="P82" s="238"/>
      <c r="Q82" s="238"/>
      <c r="R82" s="238"/>
      <c r="S82" s="239"/>
      <c r="T82" s="135"/>
      <c r="U82" s="13" t="s">
        <v>25</v>
      </c>
      <c r="V82" s="237">
        <f>IF(V81="","",VLOOKUP(V81,'女子'!A$4:W$33,21,0))</f>
      </c>
      <c r="W82" s="238"/>
      <c r="X82" s="238"/>
      <c r="Y82" s="238"/>
      <c r="Z82" s="238"/>
      <c r="AA82" s="238"/>
      <c r="AB82" s="238"/>
      <c r="AC82" s="239"/>
      <c r="AE82" s="13" t="s">
        <v>25</v>
      </c>
      <c r="AF82" s="237">
        <f>IF(AF81="","",VLOOKUP(AF81,'女子'!A$4:W$33,23,0))</f>
      </c>
      <c r="AG82" s="238"/>
      <c r="AH82" s="238"/>
      <c r="AI82" s="238"/>
      <c r="AJ82" s="238"/>
      <c r="AK82" s="238"/>
      <c r="AL82" s="238"/>
      <c r="AM82" s="239"/>
    </row>
    <row r="83" spans="1:39" ht="36.75" customHeight="1" thickBot="1">
      <c r="A83" s="221" t="s">
        <v>34</v>
      </c>
      <c r="B83" s="221"/>
      <c r="C83" s="221"/>
      <c r="D83" s="221"/>
      <c r="E83" s="221"/>
      <c r="F83" s="221"/>
      <c r="G83" s="221"/>
      <c r="H83" s="221"/>
      <c r="I83" s="221"/>
      <c r="J83" s="20"/>
      <c r="K83" s="221" t="s">
        <v>34</v>
      </c>
      <c r="L83" s="221"/>
      <c r="M83" s="221"/>
      <c r="N83" s="221"/>
      <c r="O83" s="221"/>
      <c r="P83" s="221"/>
      <c r="Q83" s="221"/>
      <c r="R83" s="221"/>
      <c r="S83" s="221"/>
      <c r="T83" s="130"/>
      <c r="U83" s="221" t="s">
        <v>34</v>
      </c>
      <c r="V83" s="221"/>
      <c r="W83" s="221"/>
      <c r="X83" s="221"/>
      <c r="Y83" s="221"/>
      <c r="Z83" s="221"/>
      <c r="AA83" s="221"/>
      <c r="AB83" s="221"/>
      <c r="AC83" s="221"/>
      <c r="AE83" s="221" t="s">
        <v>34</v>
      </c>
      <c r="AF83" s="221"/>
      <c r="AG83" s="221"/>
      <c r="AH83" s="221"/>
      <c r="AI83" s="221"/>
      <c r="AJ83" s="221"/>
      <c r="AK83" s="221"/>
      <c r="AL83" s="221"/>
      <c r="AM83" s="221"/>
    </row>
    <row r="84" spans="1:39" ht="18" thickBot="1">
      <c r="A84" s="13" t="s">
        <v>27</v>
      </c>
      <c r="B84" s="237">
        <f>IF(B86="","",VLOOKUP(B86,'女子'!A$4:S$33,2,0))</f>
      </c>
      <c r="C84" s="238"/>
      <c r="D84" s="238"/>
      <c r="E84" s="238"/>
      <c r="F84" s="238"/>
      <c r="G84" s="238" t="s">
        <v>29</v>
      </c>
      <c r="H84" s="238"/>
      <c r="I84" s="239"/>
      <c r="J84" s="17"/>
      <c r="K84" s="13" t="s">
        <v>27</v>
      </c>
      <c r="L84" s="237">
        <f>IF(L86="","",VLOOKUP(L86,'女子'!A$4:S$33,2,0))</f>
      </c>
      <c r="M84" s="238"/>
      <c r="N84" s="238"/>
      <c r="O84" s="238"/>
      <c r="P84" s="238"/>
      <c r="Q84" s="238" t="s">
        <v>29</v>
      </c>
      <c r="R84" s="238"/>
      <c r="S84" s="239"/>
      <c r="T84" s="135"/>
      <c r="U84" s="13" t="s">
        <v>27</v>
      </c>
      <c r="V84" s="237">
        <f>IF(V86="","",VLOOKUP(V86,'女子'!A$4:W$33,2,0))</f>
      </c>
      <c r="W84" s="238"/>
      <c r="X84" s="238"/>
      <c r="Y84" s="238"/>
      <c r="Z84" s="238"/>
      <c r="AA84" s="238" t="s">
        <v>29</v>
      </c>
      <c r="AB84" s="238"/>
      <c r="AC84" s="239"/>
      <c r="AE84" s="13" t="s">
        <v>27</v>
      </c>
      <c r="AF84" s="237">
        <f>IF(AF86="","",VLOOKUP(AF86,'女子'!A$4:W$33,2,0))</f>
      </c>
      <c r="AG84" s="238"/>
      <c r="AH84" s="238"/>
      <c r="AI84" s="238"/>
      <c r="AJ84" s="238"/>
      <c r="AK84" s="238" t="s">
        <v>111</v>
      </c>
      <c r="AL84" s="238"/>
      <c r="AM84" s="239"/>
    </row>
    <row r="85" spans="1:39" ht="18" thickBot="1">
      <c r="A85" s="13" t="s">
        <v>32</v>
      </c>
      <c r="B85" s="237">
        <f>IF(B86="","",VLOOKUP(B86,'女子'!A$4:S$33,16,0))</f>
      </c>
      <c r="C85" s="238"/>
      <c r="D85" s="238"/>
      <c r="E85" s="238"/>
      <c r="F85" s="238"/>
      <c r="G85" s="239"/>
      <c r="H85" s="145" t="s">
        <v>19</v>
      </c>
      <c r="I85" s="144"/>
      <c r="J85" s="17"/>
      <c r="K85" s="13" t="s">
        <v>33</v>
      </c>
      <c r="L85" s="237">
        <f>IF(L86="","",VLOOKUP(L86,'女子'!A$4:S$33,18,0))</f>
      </c>
      <c r="M85" s="238"/>
      <c r="N85" s="238"/>
      <c r="O85" s="238"/>
      <c r="P85" s="238"/>
      <c r="Q85" s="238"/>
      <c r="R85" s="145" t="s">
        <v>19</v>
      </c>
      <c r="S85" s="144"/>
      <c r="T85" s="135"/>
      <c r="U85" s="13" t="s">
        <v>112</v>
      </c>
      <c r="V85" s="237">
        <f>IF(V86="","",VLOOKUP(V86,'女子'!A$4:W$33,20,0))</f>
      </c>
      <c r="W85" s="238"/>
      <c r="X85" s="238"/>
      <c r="Y85" s="238"/>
      <c r="Z85" s="238"/>
      <c r="AA85" s="238"/>
      <c r="AB85" s="145" t="s">
        <v>19</v>
      </c>
      <c r="AC85" s="144"/>
      <c r="AE85" s="13" t="s">
        <v>114</v>
      </c>
      <c r="AF85" s="237">
        <f>IF(AF86="","",VLOOKUP(AF86,'女子'!A$4:W$33,22,0))</f>
      </c>
      <c r="AG85" s="238"/>
      <c r="AH85" s="238"/>
      <c r="AI85" s="238"/>
      <c r="AJ85" s="238"/>
      <c r="AK85" s="238"/>
      <c r="AL85" s="145" t="s">
        <v>19</v>
      </c>
      <c r="AM85" s="144"/>
    </row>
    <row r="86" spans="1:39" ht="18" thickBot="1">
      <c r="A86" s="23" t="s">
        <v>116</v>
      </c>
      <c r="B86" s="24"/>
      <c r="C86" s="13" t="s">
        <v>28</v>
      </c>
      <c r="D86" s="166">
        <f>IF(B86="","",VLOOKUP(B86,'女子'!A$4:S$33,3,0))</f>
      </c>
      <c r="E86" s="10" t="s">
        <v>0</v>
      </c>
      <c r="F86" s="25">
        <f>IF(B86="","",VLOOKUP(B86,'女子'!A$4:S$33,4,0))</f>
      </c>
      <c r="G86" s="12" t="s">
        <v>1</v>
      </c>
      <c r="H86" s="13" t="s">
        <v>30</v>
      </c>
      <c r="I86" s="26">
        <f>IF(B86="","",VLOOKUP(B86,'女子'!A$4:S$33,6,0))</f>
      </c>
      <c r="J86" s="18"/>
      <c r="K86" s="23" t="s">
        <v>116</v>
      </c>
      <c r="L86" s="24"/>
      <c r="M86" s="13" t="s">
        <v>28</v>
      </c>
      <c r="N86" s="167">
        <f>IF(L86="","",VLOOKUP(L86,'女子'!A$4:S$33,3,0))</f>
      </c>
      <c r="O86" s="11" t="s">
        <v>0</v>
      </c>
      <c r="P86" s="25">
        <f>IF(L86="","",VLOOKUP(L86,'女子'!A$4:S$33,4,0))</f>
      </c>
      <c r="Q86" s="12" t="s">
        <v>1</v>
      </c>
      <c r="R86" s="13" t="s">
        <v>30</v>
      </c>
      <c r="S86" s="26">
        <f>IF(L86="","",VLOOKUP(L86,'女子'!A$4:S$33,6,0))</f>
      </c>
      <c r="T86" s="136"/>
      <c r="U86" s="23" t="s">
        <v>116</v>
      </c>
      <c r="V86" s="24"/>
      <c r="W86" s="13" t="s">
        <v>28</v>
      </c>
      <c r="X86" s="167">
        <f>IF(V86="","",VLOOKUP(V86,'女子'!A$4:W$33,3,0))</f>
      </c>
      <c r="Y86" s="11" t="s">
        <v>0</v>
      </c>
      <c r="Z86" s="25">
        <f>IF(V86="","",VLOOKUP(V86,'女子'!A$4:W$33,4,0))</f>
      </c>
      <c r="AA86" s="12" t="s">
        <v>1</v>
      </c>
      <c r="AB86" s="13" t="s">
        <v>30</v>
      </c>
      <c r="AC86" s="26">
        <f>IF(V86="","",VLOOKUP(V86,'女子'!A$4:W$33,6,0))</f>
      </c>
      <c r="AE86" s="23" t="s">
        <v>116</v>
      </c>
      <c r="AF86" s="24"/>
      <c r="AG86" s="13" t="s">
        <v>28</v>
      </c>
      <c r="AH86" s="167">
        <f>IF(AF86="","",VLOOKUP(AF86,'女子'!A$4:W$33,3,0))</f>
      </c>
      <c r="AI86" s="11" t="s">
        <v>0</v>
      </c>
      <c r="AJ86" s="25">
        <f>IF(AF86="","",VLOOKUP(AF86,'女子'!A$4:W$33,4,0))</f>
      </c>
      <c r="AK86" s="12" t="s">
        <v>1</v>
      </c>
      <c r="AL86" s="13" t="s">
        <v>30</v>
      </c>
      <c r="AM86" s="26">
        <f>IF(AF86="","",VLOOKUP(AF86,'女子'!A$4:W$33,6,0))</f>
      </c>
    </row>
    <row r="87" spans="1:39" ht="18" thickBot="1">
      <c r="A87" s="13" t="s">
        <v>25</v>
      </c>
      <c r="B87" s="237">
        <f>IF(B86="","",VLOOKUP(B86,'女子'!A$4:S$33,17,0))</f>
      </c>
      <c r="C87" s="238"/>
      <c r="D87" s="238"/>
      <c r="E87" s="238"/>
      <c r="F87" s="238"/>
      <c r="G87" s="238"/>
      <c r="H87" s="238"/>
      <c r="I87" s="239"/>
      <c r="J87" s="17"/>
      <c r="K87" s="13" t="s">
        <v>25</v>
      </c>
      <c r="L87" s="237">
        <f>IF(L86="","",VLOOKUP(L86,'女子'!A$4:U$33,19,0))</f>
      </c>
      <c r="M87" s="238"/>
      <c r="N87" s="238"/>
      <c r="O87" s="238"/>
      <c r="P87" s="238"/>
      <c r="Q87" s="238"/>
      <c r="R87" s="238"/>
      <c r="S87" s="239"/>
      <c r="T87" s="135"/>
      <c r="U87" s="13" t="s">
        <v>25</v>
      </c>
      <c r="V87" s="237">
        <f>IF(V86="","",VLOOKUP(V86,'女子'!A$4:W$33,21,0))</f>
      </c>
      <c r="W87" s="238"/>
      <c r="X87" s="238"/>
      <c r="Y87" s="238"/>
      <c r="Z87" s="238"/>
      <c r="AA87" s="238"/>
      <c r="AB87" s="238"/>
      <c r="AC87" s="239"/>
      <c r="AE87" s="13" t="s">
        <v>25</v>
      </c>
      <c r="AF87" s="237">
        <f>IF(AF86="","",VLOOKUP(AF86,'女子'!A$4:W$33,23,0))</f>
      </c>
      <c r="AG87" s="238"/>
      <c r="AH87" s="238"/>
      <c r="AI87" s="238"/>
      <c r="AJ87" s="238"/>
      <c r="AK87" s="238"/>
      <c r="AL87" s="238"/>
      <c r="AM87" s="239"/>
    </row>
    <row r="88" spans="1:39" ht="36.75" customHeight="1" thickBot="1">
      <c r="A88" s="221" t="s">
        <v>34</v>
      </c>
      <c r="B88" s="221"/>
      <c r="C88" s="221"/>
      <c r="D88" s="221"/>
      <c r="E88" s="221"/>
      <c r="F88" s="221"/>
      <c r="G88" s="221"/>
      <c r="H88" s="221"/>
      <c r="I88" s="221"/>
      <c r="J88" s="20"/>
      <c r="K88" s="221" t="s">
        <v>34</v>
      </c>
      <c r="L88" s="221"/>
      <c r="M88" s="221"/>
      <c r="N88" s="221"/>
      <c r="O88" s="221"/>
      <c r="P88" s="221"/>
      <c r="Q88" s="221"/>
      <c r="R88" s="221"/>
      <c r="S88" s="221"/>
      <c r="T88" s="130"/>
      <c r="U88" s="221" t="s">
        <v>34</v>
      </c>
      <c r="V88" s="221"/>
      <c r="W88" s="221"/>
      <c r="X88" s="221"/>
      <c r="Y88" s="221"/>
      <c r="Z88" s="221"/>
      <c r="AA88" s="221"/>
      <c r="AB88" s="221"/>
      <c r="AC88" s="221"/>
      <c r="AE88" s="221" t="s">
        <v>34</v>
      </c>
      <c r="AF88" s="221"/>
      <c r="AG88" s="221"/>
      <c r="AH88" s="221"/>
      <c r="AI88" s="221"/>
      <c r="AJ88" s="221"/>
      <c r="AK88" s="221"/>
      <c r="AL88" s="221"/>
      <c r="AM88" s="221"/>
    </row>
    <row r="89" spans="1:39" ht="18" thickBot="1">
      <c r="A89" s="13" t="s">
        <v>27</v>
      </c>
      <c r="B89" s="237">
        <f>IF(B91="","",VLOOKUP(B91,'女子'!A$4:S$33,2,0))</f>
      </c>
      <c r="C89" s="238"/>
      <c r="D89" s="238"/>
      <c r="E89" s="238"/>
      <c r="F89" s="238"/>
      <c r="G89" s="238" t="s">
        <v>29</v>
      </c>
      <c r="H89" s="238"/>
      <c r="I89" s="239"/>
      <c r="J89" s="17"/>
      <c r="K89" s="13" t="s">
        <v>27</v>
      </c>
      <c r="L89" s="237">
        <f>IF(L91="","",VLOOKUP(L91,'女子'!A$4:S$33,2,0))</f>
      </c>
      <c r="M89" s="238"/>
      <c r="N89" s="238"/>
      <c r="O89" s="238"/>
      <c r="P89" s="238"/>
      <c r="Q89" s="238" t="s">
        <v>29</v>
      </c>
      <c r="R89" s="238"/>
      <c r="S89" s="239"/>
      <c r="T89" s="135"/>
      <c r="U89" s="13" t="s">
        <v>27</v>
      </c>
      <c r="V89" s="237">
        <f>IF(V91="","",VLOOKUP(V91,'女子'!A$4:W$33,2,0))</f>
      </c>
      <c r="W89" s="238"/>
      <c r="X89" s="238"/>
      <c r="Y89" s="238"/>
      <c r="Z89" s="238"/>
      <c r="AA89" s="238" t="s">
        <v>29</v>
      </c>
      <c r="AB89" s="238"/>
      <c r="AC89" s="239"/>
      <c r="AE89" s="13" t="s">
        <v>27</v>
      </c>
      <c r="AF89" s="237">
        <f>IF(AF91="","",VLOOKUP(AF91,'女子'!A$4:W$33,2,0))</f>
      </c>
      <c r="AG89" s="238"/>
      <c r="AH89" s="238"/>
      <c r="AI89" s="238"/>
      <c r="AJ89" s="238"/>
      <c r="AK89" s="238" t="s">
        <v>111</v>
      </c>
      <c r="AL89" s="238"/>
      <c r="AM89" s="239"/>
    </row>
    <row r="90" spans="1:39" ht="18" thickBot="1">
      <c r="A90" s="13" t="s">
        <v>32</v>
      </c>
      <c r="B90" s="237">
        <f>IF(B91="","",VLOOKUP(B91,'女子'!A$4:S$33,16,0))</f>
      </c>
      <c r="C90" s="238"/>
      <c r="D90" s="238"/>
      <c r="E90" s="238"/>
      <c r="F90" s="238"/>
      <c r="G90" s="239"/>
      <c r="H90" s="145" t="s">
        <v>19</v>
      </c>
      <c r="I90" s="144"/>
      <c r="J90" s="17"/>
      <c r="K90" s="13" t="s">
        <v>33</v>
      </c>
      <c r="L90" s="237">
        <f>IF(L91="","",VLOOKUP(L91,'女子'!A$4:S$33,18,0))</f>
      </c>
      <c r="M90" s="238"/>
      <c r="N90" s="238"/>
      <c r="O90" s="238"/>
      <c r="P90" s="238"/>
      <c r="Q90" s="238"/>
      <c r="R90" s="145" t="s">
        <v>19</v>
      </c>
      <c r="S90" s="144"/>
      <c r="T90" s="135"/>
      <c r="U90" s="13" t="s">
        <v>112</v>
      </c>
      <c r="V90" s="237">
        <f>IF(V91="","",VLOOKUP(V91,'女子'!A$4:W$33,20,0))</f>
      </c>
      <c r="W90" s="238"/>
      <c r="X90" s="238"/>
      <c r="Y90" s="238"/>
      <c r="Z90" s="238"/>
      <c r="AA90" s="238"/>
      <c r="AB90" s="145" t="s">
        <v>19</v>
      </c>
      <c r="AC90" s="144"/>
      <c r="AE90" s="13" t="s">
        <v>114</v>
      </c>
      <c r="AF90" s="237">
        <f>IF(AF91="","",VLOOKUP(AF91,'女子'!A$4:W$33,22,0))</f>
      </c>
      <c r="AG90" s="238"/>
      <c r="AH90" s="238"/>
      <c r="AI90" s="238"/>
      <c r="AJ90" s="238"/>
      <c r="AK90" s="238"/>
      <c r="AL90" s="145" t="s">
        <v>19</v>
      </c>
      <c r="AM90" s="144"/>
    </row>
    <row r="91" spans="1:39" ht="18" thickBot="1">
      <c r="A91" s="23" t="s">
        <v>116</v>
      </c>
      <c r="B91" s="24"/>
      <c r="C91" s="13" t="s">
        <v>28</v>
      </c>
      <c r="D91" s="166">
        <f>IF(B91="","",VLOOKUP(B91,'女子'!A$4:S$33,3,0))</f>
      </c>
      <c r="E91" s="10" t="s">
        <v>0</v>
      </c>
      <c r="F91" s="25">
        <f>IF(B91="","",VLOOKUP(B91,'女子'!A$4:S$33,4,0))</f>
      </c>
      <c r="G91" s="12" t="s">
        <v>1</v>
      </c>
      <c r="H91" s="13" t="s">
        <v>30</v>
      </c>
      <c r="I91" s="26">
        <f>IF(B91="","",VLOOKUP(B91,'女子'!A$4:S$33,6,0))</f>
      </c>
      <c r="J91" s="18"/>
      <c r="K91" s="23" t="s">
        <v>116</v>
      </c>
      <c r="L91" s="24"/>
      <c r="M91" s="13" t="s">
        <v>28</v>
      </c>
      <c r="N91" s="167">
        <f>IF(L91="","",VLOOKUP(L91,'女子'!A$4:S$33,3,0))</f>
      </c>
      <c r="O91" s="11" t="s">
        <v>0</v>
      </c>
      <c r="P91" s="25">
        <f>IF(L91="","",VLOOKUP(L91,'女子'!A$4:S$33,4,0))</f>
      </c>
      <c r="Q91" s="12" t="s">
        <v>1</v>
      </c>
      <c r="R91" s="13" t="s">
        <v>30</v>
      </c>
      <c r="S91" s="26">
        <f>IF(L91="","",VLOOKUP(L91,'女子'!A$4:S$33,6,0))</f>
      </c>
      <c r="T91" s="136"/>
      <c r="U91" s="23" t="s">
        <v>116</v>
      </c>
      <c r="V91" s="24"/>
      <c r="W91" s="13" t="s">
        <v>28</v>
      </c>
      <c r="X91" s="167">
        <f>IF(V91="","",VLOOKUP(V91,'女子'!A$4:W$33,3,0))</f>
      </c>
      <c r="Y91" s="11" t="s">
        <v>0</v>
      </c>
      <c r="Z91" s="25">
        <f>IF(V91="","",VLOOKUP(V91,'女子'!A$4:W$33,4,0))</f>
      </c>
      <c r="AA91" s="12" t="s">
        <v>1</v>
      </c>
      <c r="AB91" s="13" t="s">
        <v>30</v>
      </c>
      <c r="AC91" s="26">
        <f>IF(V91="","",VLOOKUP(V91,'女子'!A$4:W$33,6,0))</f>
      </c>
      <c r="AE91" s="23" t="s">
        <v>116</v>
      </c>
      <c r="AF91" s="24"/>
      <c r="AG91" s="13" t="s">
        <v>28</v>
      </c>
      <c r="AH91" s="167">
        <f>IF(AF91="","",VLOOKUP(AF91,'女子'!A$4:W$33,3,0))</f>
      </c>
      <c r="AI91" s="11" t="s">
        <v>0</v>
      </c>
      <c r="AJ91" s="25">
        <f>IF(AF91="","",VLOOKUP(AF91,'女子'!A$4:W$33,4,0))</f>
      </c>
      <c r="AK91" s="12" t="s">
        <v>1</v>
      </c>
      <c r="AL91" s="13" t="s">
        <v>30</v>
      </c>
      <c r="AM91" s="26">
        <f>IF(AF91="","",VLOOKUP(AF91,'女子'!A$4:W$33,6,0))</f>
      </c>
    </row>
    <row r="92" spans="1:39" ht="18" thickBot="1">
      <c r="A92" s="13" t="s">
        <v>25</v>
      </c>
      <c r="B92" s="237">
        <f>IF(B91="","",VLOOKUP(B91,'女子'!A$4:S$33,17,0))</f>
      </c>
      <c r="C92" s="238"/>
      <c r="D92" s="238"/>
      <c r="E92" s="238"/>
      <c r="F92" s="238"/>
      <c r="G92" s="238"/>
      <c r="H92" s="238"/>
      <c r="I92" s="239"/>
      <c r="J92" s="17"/>
      <c r="K92" s="13" t="s">
        <v>25</v>
      </c>
      <c r="L92" s="237">
        <f>IF(L91="","",VLOOKUP(L91,'女子'!A$4:U$33,19,0))</f>
      </c>
      <c r="M92" s="238"/>
      <c r="N92" s="238"/>
      <c r="O92" s="238"/>
      <c r="P92" s="238"/>
      <c r="Q92" s="238"/>
      <c r="R92" s="238"/>
      <c r="S92" s="239"/>
      <c r="T92" s="135"/>
      <c r="U92" s="13" t="s">
        <v>25</v>
      </c>
      <c r="V92" s="237">
        <f>IF(V91="","",VLOOKUP(V91,'女子'!A$4:W$33,21,0))</f>
      </c>
      <c r="W92" s="238"/>
      <c r="X92" s="238"/>
      <c r="Y92" s="238"/>
      <c r="Z92" s="238"/>
      <c r="AA92" s="238"/>
      <c r="AB92" s="238"/>
      <c r="AC92" s="239"/>
      <c r="AE92" s="13" t="s">
        <v>25</v>
      </c>
      <c r="AF92" s="237">
        <f>IF(AF91="","",VLOOKUP(AF91,'女子'!A$4:W$33,23,0))</f>
      </c>
      <c r="AG92" s="238"/>
      <c r="AH92" s="238"/>
      <c r="AI92" s="238"/>
      <c r="AJ92" s="238"/>
      <c r="AK92" s="238"/>
      <c r="AL92" s="238"/>
      <c r="AM92" s="239"/>
    </row>
    <row r="94" ht="15" thickBot="1"/>
    <row r="95" spans="1:39" ht="18" thickBot="1">
      <c r="A95" s="13" t="s">
        <v>27</v>
      </c>
      <c r="B95" s="237">
        <f>IF(B97="","",VLOOKUP(B97,'女子'!A$4:S$33,2,0))</f>
      </c>
      <c r="C95" s="238"/>
      <c r="D95" s="238"/>
      <c r="E95" s="238"/>
      <c r="F95" s="238"/>
      <c r="G95" s="238" t="s">
        <v>29</v>
      </c>
      <c r="H95" s="238"/>
      <c r="I95" s="239"/>
      <c r="J95" s="17"/>
      <c r="K95" s="13" t="s">
        <v>27</v>
      </c>
      <c r="L95" s="237">
        <f>IF(L97="","",VLOOKUP(L97,'女子'!A$4:S$33,2,0))</f>
      </c>
      <c r="M95" s="238"/>
      <c r="N95" s="238"/>
      <c r="O95" s="238"/>
      <c r="P95" s="238"/>
      <c r="Q95" s="238" t="s">
        <v>29</v>
      </c>
      <c r="R95" s="238"/>
      <c r="S95" s="239"/>
      <c r="T95" s="135"/>
      <c r="U95" s="13" t="s">
        <v>27</v>
      </c>
      <c r="V95" s="237">
        <f>IF(V97="","",VLOOKUP(V97,'女子'!A$4:W$33,2,0))</f>
      </c>
      <c r="W95" s="238"/>
      <c r="X95" s="238"/>
      <c r="Y95" s="238"/>
      <c r="Z95" s="238"/>
      <c r="AA95" s="238" t="s">
        <v>29</v>
      </c>
      <c r="AB95" s="238"/>
      <c r="AC95" s="239"/>
      <c r="AE95" s="13" t="s">
        <v>27</v>
      </c>
      <c r="AF95" s="237">
        <f>IF(AF97="","",VLOOKUP(AF97,'女子'!A$4:W$33,2,0))</f>
      </c>
      <c r="AG95" s="238"/>
      <c r="AH95" s="238"/>
      <c r="AI95" s="238"/>
      <c r="AJ95" s="238"/>
      <c r="AK95" s="238" t="s">
        <v>111</v>
      </c>
      <c r="AL95" s="238"/>
      <c r="AM95" s="239"/>
    </row>
    <row r="96" spans="1:39" ht="18" thickBot="1">
      <c r="A96" s="13" t="s">
        <v>32</v>
      </c>
      <c r="B96" s="237">
        <f>IF(B97="","",VLOOKUP(B97,'女子'!A$4:S$33,16,0))</f>
      </c>
      <c r="C96" s="238"/>
      <c r="D96" s="238"/>
      <c r="E96" s="238"/>
      <c r="F96" s="238"/>
      <c r="G96" s="239"/>
      <c r="H96" s="145" t="s">
        <v>19</v>
      </c>
      <c r="I96" s="144"/>
      <c r="J96" s="17"/>
      <c r="K96" s="13" t="s">
        <v>33</v>
      </c>
      <c r="L96" s="237">
        <f>IF(L97="","",VLOOKUP(L97,'女子'!A$4:S$33,18,0))</f>
      </c>
      <c r="M96" s="238"/>
      <c r="N96" s="238"/>
      <c r="O96" s="238"/>
      <c r="P96" s="238"/>
      <c r="Q96" s="238"/>
      <c r="R96" s="145" t="s">
        <v>19</v>
      </c>
      <c r="S96" s="144"/>
      <c r="T96" s="135"/>
      <c r="U96" s="13" t="s">
        <v>112</v>
      </c>
      <c r="V96" s="237">
        <f>IF(V97="","",VLOOKUP(V97,'女子'!A$4:W$33,20,0))</f>
      </c>
      <c r="W96" s="238"/>
      <c r="X96" s="238"/>
      <c r="Y96" s="238"/>
      <c r="Z96" s="238"/>
      <c r="AA96" s="238"/>
      <c r="AB96" s="145" t="s">
        <v>19</v>
      </c>
      <c r="AC96" s="144"/>
      <c r="AE96" s="13" t="s">
        <v>114</v>
      </c>
      <c r="AF96" s="237">
        <f>IF(AF97="","",VLOOKUP(AF97,'女子'!A$4:W$33,22,0))</f>
      </c>
      <c r="AG96" s="238"/>
      <c r="AH96" s="238"/>
      <c r="AI96" s="238"/>
      <c r="AJ96" s="238"/>
      <c r="AK96" s="238"/>
      <c r="AL96" s="145" t="s">
        <v>19</v>
      </c>
      <c r="AM96" s="144"/>
    </row>
    <row r="97" spans="1:39" ht="18" thickBot="1">
      <c r="A97" s="23" t="s">
        <v>116</v>
      </c>
      <c r="B97" s="24"/>
      <c r="C97" s="13" t="s">
        <v>28</v>
      </c>
      <c r="D97" s="166">
        <f>IF(B97="","",VLOOKUP(B97,'女子'!A$4:S$33,3,0))</f>
      </c>
      <c r="E97" s="10" t="s">
        <v>0</v>
      </c>
      <c r="F97" s="25">
        <f>IF(B97="","",VLOOKUP(B97,'女子'!A$4:S$33,4,0))</f>
      </c>
      <c r="G97" s="12" t="s">
        <v>1</v>
      </c>
      <c r="H97" s="13" t="s">
        <v>30</v>
      </c>
      <c r="I97" s="26">
        <f>IF(B97="","",VLOOKUP(B97,'女子'!A$4:S$33,6,0))</f>
      </c>
      <c r="J97" s="18"/>
      <c r="K97" s="23" t="s">
        <v>116</v>
      </c>
      <c r="L97" s="24"/>
      <c r="M97" s="13" t="s">
        <v>28</v>
      </c>
      <c r="N97" s="167">
        <f>IF(L97="","",VLOOKUP(L97,'女子'!A$4:S$33,3,0))</f>
      </c>
      <c r="O97" s="11" t="s">
        <v>0</v>
      </c>
      <c r="P97" s="25">
        <f>IF(L97="","",VLOOKUP(L97,'女子'!A$4:S$33,4,0))</f>
      </c>
      <c r="Q97" s="12" t="s">
        <v>1</v>
      </c>
      <c r="R97" s="13" t="s">
        <v>30</v>
      </c>
      <c r="S97" s="26">
        <f>IF(L97="","",VLOOKUP(L97,'女子'!A$4:S$33,6,0))</f>
      </c>
      <c r="T97" s="136"/>
      <c r="U97" s="23" t="s">
        <v>116</v>
      </c>
      <c r="V97" s="24"/>
      <c r="W97" s="13" t="s">
        <v>28</v>
      </c>
      <c r="X97" s="167">
        <f>IF(V97="","",VLOOKUP(V97,'女子'!A$4:W$33,3,0))</f>
      </c>
      <c r="Y97" s="11" t="s">
        <v>0</v>
      </c>
      <c r="Z97" s="25">
        <f>IF(V97="","",VLOOKUP(V97,'女子'!A$4:W$33,4,0))</f>
      </c>
      <c r="AA97" s="12" t="s">
        <v>1</v>
      </c>
      <c r="AB97" s="13" t="s">
        <v>30</v>
      </c>
      <c r="AC97" s="26">
        <f>IF(V97="","",VLOOKUP(V97,'女子'!A$4:W$33,6,0))</f>
      </c>
      <c r="AE97" s="23" t="s">
        <v>116</v>
      </c>
      <c r="AF97" s="24"/>
      <c r="AG97" s="13" t="s">
        <v>28</v>
      </c>
      <c r="AH97" s="167">
        <f>IF(AF97="","",VLOOKUP(AF97,'女子'!A$4:W$33,3,0))</f>
      </c>
      <c r="AI97" s="11" t="s">
        <v>0</v>
      </c>
      <c r="AJ97" s="25">
        <f>IF(AF97="","",VLOOKUP(AF97,'女子'!A$4:W$33,4,0))</f>
      </c>
      <c r="AK97" s="12" t="s">
        <v>1</v>
      </c>
      <c r="AL97" s="13" t="s">
        <v>30</v>
      </c>
      <c r="AM97" s="26">
        <f>IF(AF97="","",VLOOKUP(AF97,'女子'!A$4:W$33,6,0))</f>
      </c>
    </row>
    <row r="98" spans="1:39" ht="18" thickBot="1">
      <c r="A98" s="13" t="s">
        <v>25</v>
      </c>
      <c r="B98" s="237">
        <f>IF(B97="","",VLOOKUP(B97,'女子'!A$4:S$33,17,0))</f>
      </c>
      <c r="C98" s="238"/>
      <c r="D98" s="238"/>
      <c r="E98" s="238"/>
      <c r="F98" s="238"/>
      <c r="G98" s="238"/>
      <c r="H98" s="238"/>
      <c r="I98" s="239"/>
      <c r="J98" s="17"/>
      <c r="K98" s="13" t="s">
        <v>25</v>
      </c>
      <c r="L98" s="237">
        <f>IF(L97="","",VLOOKUP(L97,'女子'!A$4:U$33,19,0))</f>
      </c>
      <c r="M98" s="238"/>
      <c r="N98" s="238"/>
      <c r="O98" s="238"/>
      <c r="P98" s="238"/>
      <c r="Q98" s="238"/>
      <c r="R98" s="238"/>
      <c r="S98" s="239"/>
      <c r="T98" s="135"/>
      <c r="U98" s="13" t="s">
        <v>25</v>
      </c>
      <c r="V98" s="237">
        <f>IF(V97="","",VLOOKUP(V97,'女子'!A$4:W$33,21,0))</f>
      </c>
      <c r="W98" s="238"/>
      <c r="X98" s="238"/>
      <c r="Y98" s="238"/>
      <c r="Z98" s="238"/>
      <c r="AA98" s="238"/>
      <c r="AB98" s="238"/>
      <c r="AC98" s="239"/>
      <c r="AE98" s="13" t="s">
        <v>25</v>
      </c>
      <c r="AF98" s="237">
        <f>IF(AF97="","",VLOOKUP(AF97,'女子'!A$4:W$33,23,0))</f>
      </c>
      <c r="AG98" s="238"/>
      <c r="AH98" s="238"/>
      <c r="AI98" s="238"/>
      <c r="AJ98" s="238"/>
      <c r="AK98" s="238"/>
      <c r="AL98" s="238"/>
      <c r="AM98" s="239"/>
    </row>
    <row r="99" spans="1:39" ht="36" customHeight="1" thickBot="1">
      <c r="A99" s="221" t="s">
        <v>34</v>
      </c>
      <c r="B99" s="221"/>
      <c r="C99" s="221"/>
      <c r="D99" s="221"/>
      <c r="E99" s="221"/>
      <c r="F99" s="221"/>
      <c r="G99" s="221"/>
      <c r="H99" s="221"/>
      <c r="I99" s="221"/>
      <c r="J99" s="19"/>
      <c r="K99" s="221" t="s">
        <v>34</v>
      </c>
      <c r="L99" s="221"/>
      <c r="M99" s="221"/>
      <c r="N99" s="221"/>
      <c r="O99" s="221"/>
      <c r="P99" s="221"/>
      <c r="Q99" s="221"/>
      <c r="R99" s="221"/>
      <c r="S99" s="221"/>
      <c r="T99" s="130"/>
      <c r="U99" s="221" t="s">
        <v>34</v>
      </c>
      <c r="V99" s="221"/>
      <c r="W99" s="221"/>
      <c r="X99" s="221"/>
      <c r="Y99" s="221"/>
      <c r="Z99" s="221"/>
      <c r="AA99" s="221"/>
      <c r="AB99" s="221"/>
      <c r="AC99" s="221"/>
      <c r="AE99" s="221" t="s">
        <v>34</v>
      </c>
      <c r="AF99" s="221"/>
      <c r="AG99" s="221"/>
      <c r="AH99" s="221"/>
      <c r="AI99" s="221"/>
      <c r="AJ99" s="221"/>
      <c r="AK99" s="221"/>
      <c r="AL99" s="221"/>
      <c r="AM99" s="221"/>
    </row>
    <row r="100" spans="1:39" ht="18" thickBot="1">
      <c r="A100" s="13" t="s">
        <v>27</v>
      </c>
      <c r="B100" s="237">
        <f>IF(B102="","",VLOOKUP(B102,'女子'!A$4:S$33,2,0))</f>
      </c>
      <c r="C100" s="238"/>
      <c r="D100" s="238"/>
      <c r="E100" s="238"/>
      <c r="F100" s="238"/>
      <c r="G100" s="238" t="s">
        <v>29</v>
      </c>
      <c r="H100" s="238"/>
      <c r="I100" s="239"/>
      <c r="J100" s="17"/>
      <c r="K100" s="13" t="s">
        <v>27</v>
      </c>
      <c r="L100" s="237">
        <f>IF(L102="","",VLOOKUP(L102,'女子'!A$4:S$33,2,0))</f>
      </c>
      <c r="M100" s="238"/>
      <c r="N100" s="238"/>
      <c r="O100" s="238"/>
      <c r="P100" s="238"/>
      <c r="Q100" s="238" t="s">
        <v>29</v>
      </c>
      <c r="R100" s="238"/>
      <c r="S100" s="239"/>
      <c r="T100" s="135"/>
      <c r="U100" s="13" t="s">
        <v>27</v>
      </c>
      <c r="V100" s="237">
        <f>IF(V102="","",VLOOKUP(V102,'女子'!A$4:W$33,2,0))</f>
      </c>
      <c r="W100" s="238"/>
      <c r="X100" s="238"/>
      <c r="Y100" s="238"/>
      <c r="Z100" s="238"/>
      <c r="AA100" s="238" t="s">
        <v>29</v>
      </c>
      <c r="AB100" s="238"/>
      <c r="AC100" s="239"/>
      <c r="AE100" s="13" t="s">
        <v>27</v>
      </c>
      <c r="AF100" s="237">
        <f>IF(AF102="","",VLOOKUP(AF102,'女子'!A$4:W$33,2,0))</f>
      </c>
      <c r="AG100" s="238"/>
      <c r="AH100" s="238"/>
      <c r="AI100" s="238"/>
      <c r="AJ100" s="238"/>
      <c r="AK100" s="238" t="s">
        <v>111</v>
      </c>
      <c r="AL100" s="238"/>
      <c r="AM100" s="239"/>
    </row>
    <row r="101" spans="1:39" ht="18" thickBot="1">
      <c r="A101" s="13" t="s">
        <v>32</v>
      </c>
      <c r="B101" s="237">
        <f>IF(B102="","",VLOOKUP(B102,'女子'!A$4:S$33,16,0))</f>
      </c>
      <c r="C101" s="238"/>
      <c r="D101" s="238"/>
      <c r="E101" s="238"/>
      <c r="F101" s="238"/>
      <c r="G101" s="239"/>
      <c r="H101" s="145" t="s">
        <v>19</v>
      </c>
      <c r="I101" s="144"/>
      <c r="J101" s="17"/>
      <c r="K101" s="13" t="s">
        <v>33</v>
      </c>
      <c r="L101" s="237">
        <f>IF(L102="","",VLOOKUP(L102,'女子'!A$4:S$33,18,0))</f>
      </c>
      <c r="M101" s="238"/>
      <c r="N101" s="238"/>
      <c r="O101" s="238"/>
      <c r="P101" s="238"/>
      <c r="Q101" s="238"/>
      <c r="R101" s="145" t="s">
        <v>19</v>
      </c>
      <c r="S101" s="144"/>
      <c r="T101" s="135"/>
      <c r="U101" s="13" t="s">
        <v>112</v>
      </c>
      <c r="V101" s="237">
        <f>IF(V102="","",VLOOKUP(V102,'女子'!A$4:W$33,20,0))</f>
      </c>
      <c r="W101" s="238"/>
      <c r="X101" s="238"/>
      <c r="Y101" s="238"/>
      <c r="Z101" s="238"/>
      <c r="AA101" s="238"/>
      <c r="AB101" s="145" t="s">
        <v>19</v>
      </c>
      <c r="AC101" s="144"/>
      <c r="AE101" s="13" t="s">
        <v>114</v>
      </c>
      <c r="AF101" s="237">
        <f>IF(AF102="","",VLOOKUP(AF102,'女子'!A$4:W$33,22,0))</f>
      </c>
      <c r="AG101" s="238"/>
      <c r="AH101" s="238"/>
      <c r="AI101" s="238"/>
      <c r="AJ101" s="238"/>
      <c r="AK101" s="238"/>
      <c r="AL101" s="145" t="s">
        <v>19</v>
      </c>
      <c r="AM101" s="144"/>
    </row>
    <row r="102" spans="1:39" ht="18" thickBot="1">
      <c r="A102" s="23" t="s">
        <v>116</v>
      </c>
      <c r="B102" s="24"/>
      <c r="C102" s="13" t="s">
        <v>28</v>
      </c>
      <c r="D102" s="166">
        <f>IF(B102="","",VLOOKUP(B102,'女子'!A$4:S$33,3,0))</f>
      </c>
      <c r="E102" s="10" t="s">
        <v>0</v>
      </c>
      <c r="F102" s="25">
        <f>IF(B102="","",VLOOKUP(B102,'女子'!A$4:S$33,4,0))</f>
      </c>
      <c r="G102" s="12" t="s">
        <v>1</v>
      </c>
      <c r="H102" s="13" t="s">
        <v>30</v>
      </c>
      <c r="I102" s="26">
        <f>IF(B102="","",VLOOKUP(B102,'女子'!A$4:S$33,6,0))</f>
      </c>
      <c r="J102" s="18"/>
      <c r="K102" s="23" t="s">
        <v>116</v>
      </c>
      <c r="L102" s="24"/>
      <c r="M102" s="13" t="s">
        <v>28</v>
      </c>
      <c r="N102" s="167">
        <f>IF(L102="","",VLOOKUP(L102,'女子'!A$4:S$33,3,0))</f>
      </c>
      <c r="O102" s="11" t="s">
        <v>0</v>
      </c>
      <c r="P102" s="25">
        <f>IF(L102="","",VLOOKUP(L102,'女子'!A$4:S$33,4,0))</f>
      </c>
      <c r="Q102" s="12" t="s">
        <v>1</v>
      </c>
      <c r="R102" s="13" t="s">
        <v>30</v>
      </c>
      <c r="S102" s="26">
        <f>IF(L102="","",VLOOKUP(L102,'女子'!A$4:S$33,6,0))</f>
      </c>
      <c r="T102" s="136"/>
      <c r="U102" s="23" t="s">
        <v>116</v>
      </c>
      <c r="V102" s="24"/>
      <c r="W102" s="13" t="s">
        <v>28</v>
      </c>
      <c r="X102" s="167">
        <f>IF(V102="","",VLOOKUP(V102,'女子'!A$4:W$33,3,0))</f>
      </c>
      <c r="Y102" s="11" t="s">
        <v>0</v>
      </c>
      <c r="Z102" s="25">
        <f>IF(V102="","",VLOOKUP(V102,'女子'!A$4:W$33,4,0))</f>
      </c>
      <c r="AA102" s="12" t="s">
        <v>1</v>
      </c>
      <c r="AB102" s="13" t="s">
        <v>30</v>
      </c>
      <c r="AC102" s="26">
        <f>IF(V102="","",VLOOKUP(V102,'女子'!A$4:W$33,6,0))</f>
      </c>
      <c r="AE102" s="23" t="s">
        <v>116</v>
      </c>
      <c r="AF102" s="24"/>
      <c r="AG102" s="13" t="s">
        <v>28</v>
      </c>
      <c r="AH102" s="167">
        <f>IF(AF102="","",VLOOKUP(AF102,'女子'!A$4:W$33,3,0))</f>
      </c>
      <c r="AI102" s="11" t="s">
        <v>0</v>
      </c>
      <c r="AJ102" s="25">
        <f>IF(AF102="","",VLOOKUP(AF102,'女子'!A$4:W$33,4,0))</f>
      </c>
      <c r="AK102" s="12" t="s">
        <v>1</v>
      </c>
      <c r="AL102" s="13" t="s">
        <v>30</v>
      </c>
      <c r="AM102" s="26">
        <f>IF(AF102="","",VLOOKUP(AF102,'女子'!A$4:W$33,6,0))</f>
      </c>
    </row>
    <row r="103" spans="1:39" ht="18" thickBot="1">
      <c r="A103" s="13" t="s">
        <v>25</v>
      </c>
      <c r="B103" s="237">
        <f>IF(B102="","",VLOOKUP(B102,'女子'!A$4:S$33,17,0))</f>
      </c>
      <c r="C103" s="238"/>
      <c r="D103" s="238"/>
      <c r="E103" s="238"/>
      <c r="F103" s="238"/>
      <c r="G103" s="238"/>
      <c r="H103" s="238"/>
      <c r="I103" s="239"/>
      <c r="J103" s="17"/>
      <c r="K103" s="13" t="s">
        <v>25</v>
      </c>
      <c r="L103" s="237">
        <f>IF(L102="","",VLOOKUP(L102,'女子'!A$4:U$33,19,0))</f>
      </c>
      <c r="M103" s="238"/>
      <c r="N103" s="238"/>
      <c r="O103" s="238"/>
      <c r="P103" s="238"/>
      <c r="Q103" s="238"/>
      <c r="R103" s="238"/>
      <c r="S103" s="239"/>
      <c r="T103" s="135"/>
      <c r="U103" s="13" t="s">
        <v>25</v>
      </c>
      <c r="V103" s="237">
        <f>IF(V102="","",VLOOKUP(V102,'女子'!A$4:W$33,21,0))</f>
      </c>
      <c r="W103" s="238"/>
      <c r="X103" s="238"/>
      <c r="Y103" s="238"/>
      <c r="Z103" s="238"/>
      <c r="AA103" s="238"/>
      <c r="AB103" s="238"/>
      <c r="AC103" s="239"/>
      <c r="AE103" s="13" t="s">
        <v>25</v>
      </c>
      <c r="AF103" s="237">
        <f>IF(AF102="","",VLOOKUP(AF102,'女子'!A$4:W$33,23,0))</f>
      </c>
      <c r="AG103" s="238"/>
      <c r="AH103" s="238"/>
      <c r="AI103" s="238"/>
      <c r="AJ103" s="238"/>
      <c r="AK103" s="238"/>
      <c r="AL103" s="238"/>
      <c r="AM103" s="239"/>
    </row>
    <row r="104" spans="1:39" ht="36" customHeight="1" thickBot="1">
      <c r="A104" s="221" t="s">
        <v>34</v>
      </c>
      <c r="B104" s="221"/>
      <c r="C104" s="221"/>
      <c r="D104" s="221"/>
      <c r="E104" s="221"/>
      <c r="F104" s="221"/>
      <c r="G104" s="221"/>
      <c r="H104" s="221"/>
      <c r="I104" s="221"/>
      <c r="J104" s="20"/>
      <c r="K104" s="221" t="s">
        <v>34</v>
      </c>
      <c r="L104" s="221"/>
      <c r="M104" s="221"/>
      <c r="N104" s="221"/>
      <c r="O104" s="221"/>
      <c r="P104" s="221"/>
      <c r="Q104" s="221"/>
      <c r="R104" s="221"/>
      <c r="S104" s="221"/>
      <c r="T104" s="130"/>
      <c r="U104" s="221" t="s">
        <v>34</v>
      </c>
      <c r="V104" s="221"/>
      <c r="W104" s="221"/>
      <c r="X104" s="221"/>
      <c r="Y104" s="221"/>
      <c r="Z104" s="221"/>
      <c r="AA104" s="221"/>
      <c r="AB104" s="221"/>
      <c r="AC104" s="221"/>
      <c r="AE104" s="221" t="s">
        <v>34</v>
      </c>
      <c r="AF104" s="221"/>
      <c r="AG104" s="221"/>
      <c r="AH104" s="221"/>
      <c r="AI104" s="221"/>
      <c r="AJ104" s="221"/>
      <c r="AK104" s="221"/>
      <c r="AL104" s="221"/>
      <c r="AM104" s="221"/>
    </row>
    <row r="105" spans="1:39" ht="18" thickBot="1">
      <c r="A105" s="13" t="s">
        <v>27</v>
      </c>
      <c r="B105" s="237">
        <f>IF(B107="","",VLOOKUP(B107,'女子'!A$4:S$33,2,0))</f>
      </c>
      <c r="C105" s="238"/>
      <c r="D105" s="238"/>
      <c r="E105" s="238"/>
      <c r="F105" s="238"/>
      <c r="G105" s="238" t="s">
        <v>29</v>
      </c>
      <c r="H105" s="238"/>
      <c r="I105" s="239"/>
      <c r="J105" s="17"/>
      <c r="K105" s="13" t="s">
        <v>27</v>
      </c>
      <c r="L105" s="237">
        <f>IF(L107="","",VLOOKUP(L107,'女子'!A$4:S$33,2,0))</f>
      </c>
      <c r="M105" s="238"/>
      <c r="N105" s="238"/>
      <c r="O105" s="238"/>
      <c r="P105" s="238"/>
      <c r="Q105" s="238" t="s">
        <v>29</v>
      </c>
      <c r="R105" s="238"/>
      <c r="S105" s="239"/>
      <c r="T105" s="135"/>
      <c r="U105" s="13" t="s">
        <v>27</v>
      </c>
      <c r="V105" s="237">
        <f>IF(V107="","",VLOOKUP(V107,'女子'!A$4:W$33,2,0))</f>
      </c>
      <c r="W105" s="238"/>
      <c r="X105" s="238"/>
      <c r="Y105" s="238"/>
      <c r="Z105" s="238"/>
      <c r="AA105" s="238" t="s">
        <v>29</v>
      </c>
      <c r="AB105" s="238"/>
      <c r="AC105" s="239"/>
      <c r="AE105" s="13" t="s">
        <v>27</v>
      </c>
      <c r="AF105" s="237">
        <f>IF(AF107="","",VLOOKUP(AF107,'女子'!A$4:W$33,2,0))</f>
      </c>
      <c r="AG105" s="238"/>
      <c r="AH105" s="238"/>
      <c r="AI105" s="238"/>
      <c r="AJ105" s="238"/>
      <c r="AK105" s="238" t="s">
        <v>111</v>
      </c>
      <c r="AL105" s="238"/>
      <c r="AM105" s="239"/>
    </row>
    <row r="106" spans="1:39" ht="18" thickBot="1">
      <c r="A106" s="13" t="s">
        <v>32</v>
      </c>
      <c r="B106" s="237">
        <f>IF(B107="","",VLOOKUP(B107,'女子'!A$4:S$33,16,0))</f>
      </c>
      <c r="C106" s="238"/>
      <c r="D106" s="238"/>
      <c r="E106" s="238"/>
      <c r="F106" s="238"/>
      <c r="G106" s="239"/>
      <c r="H106" s="145" t="s">
        <v>19</v>
      </c>
      <c r="I106" s="144"/>
      <c r="J106" s="17"/>
      <c r="K106" s="13" t="s">
        <v>33</v>
      </c>
      <c r="L106" s="237">
        <f>IF(L107="","",VLOOKUP(L107,'女子'!A$4:S$33,18,0))</f>
      </c>
      <c r="M106" s="238"/>
      <c r="N106" s="238"/>
      <c r="O106" s="238"/>
      <c r="P106" s="238"/>
      <c r="Q106" s="238"/>
      <c r="R106" s="145" t="s">
        <v>19</v>
      </c>
      <c r="S106" s="144"/>
      <c r="T106" s="135"/>
      <c r="U106" s="13" t="s">
        <v>112</v>
      </c>
      <c r="V106" s="237">
        <f>IF(V107="","",VLOOKUP(V107,'女子'!A$4:W$33,20,0))</f>
      </c>
      <c r="W106" s="238"/>
      <c r="X106" s="238"/>
      <c r="Y106" s="238"/>
      <c r="Z106" s="238"/>
      <c r="AA106" s="238"/>
      <c r="AB106" s="145" t="s">
        <v>19</v>
      </c>
      <c r="AC106" s="144"/>
      <c r="AE106" s="13" t="s">
        <v>114</v>
      </c>
      <c r="AF106" s="237">
        <f>IF(AF107="","",VLOOKUP(AF107,'女子'!A$4:W$33,22,0))</f>
      </c>
      <c r="AG106" s="238"/>
      <c r="AH106" s="238"/>
      <c r="AI106" s="238"/>
      <c r="AJ106" s="238"/>
      <c r="AK106" s="238"/>
      <c r="AL106" s="145" t="s">
        <v>19</v>
      </c>
      <c r="AM106" s="144"/>
    </row>
    <row r="107" spans="1:39" ht="18" thickBot="1">
      <c r="A107" s="23" t="s">
        <v>116</v>
      </c>
      <c r="B107" s="24"/>
      <c r="C107" s="13" t="s">
        <v>28</v>
      </c>
      <c r="D107" s="166">
        <f>IF(B107="","",VLOOKUP(B107,'女子'!A$4:S$33,3,0))</f>
      </c>
      <c r="E107" s="10" t="s">
        <v>0</v>
      </c>
      <c r="F107" s="25">
        <f>IF(B107="","",VLOOKUP(B107,'女子'!A$4:S$33,4,0))</f>
      </c>
      <c r="G107" s="12" t="s">
        <v>1</v>
      </c>
      <c r="H107" s="13" t="s">
        <v>30</v>
      </c>
      <c r="I107" s="26">
        <f>IF(B107="","",VLOOKUP(B107,'女子'!A$4:S$33,6,0))</f>
      </c>
      <c r="J107" s="18"/>
      <c r="K107" s="23" t="s">
        <v>116</v>
      </c>
      <c r="L107" s="24"/>
      <c r="M107" s="13" t="s">
        <v>28</v>
      </c>
      <c r="N107" s="167">
        <f>IF(L107="","",VLOOKUP(L107,'女子'!A$4:S$33,3,0))</f>
      </c>
      <c r="O107" s="11" t="s">
        <v>0</v>
      </c>
      <c r="P107" s="25">
        <f>IF(L107="","",VLOOKUP(L107,'女子'!A$4:S$33,4,0))</f>
      </c>
      <c r="Q107" s="12" t="s">
        <v>1</v>
      </c>
      <c r="R107" s="13" t="s">
        <v>30</v>
      </c>
      <c r="S107" s="26">
        <f>IF(L107="","",VLOOKUP(L107,'女子'!A$4:S$33,6,0))</f>
      </c>
      <c r="T107" s="136"/>
      <c r="U107" s="23" t="s">
        <v>116</v>
      </c>
      <c r="V107" s="24"/>
      <c r="W107" s="13" t="s">
        <v>28</v>
      </c>
      <c r="X107" s="167">
        <f>IF(V107="","",VLOOKUP(V107,'女子'!A$4:W$33,3,0))</f>
      </c>
      <c r="Y107" s="11" t="s">
        <v>0</v>
      </c>
      <c r="Z107" s="25">
        <f>IF(V107="","",VLOOKUP(V107,'女子'!A$4:W$33,4,0))</f>
      </c>
      <c r="AA107" s="12" t="s">
        <v>1</v>
      </c>
      <c r="AB107" s="13" t="s">
        <v>30</v>
      </c>
      <c r="AC107" s="26">
        <f>IF(V107="","",VLOOKUP(V107,'女子'!A$4:W$33,6,0))</f>
      </c>
      <c r="AE107" s="23" t="s">
        <v>116</v>
      </c>
      <c r="AF107" s="24"/>
      <c r="AG107" s="13" t="s">
        <v>28</v>
      </c>
      <c r="AH107" s="167">
        <f>IF(AF107="","",VLOOKUP(AF107,'女子'!A$4:W$33,3,0))</f>
      </c>
      <c r="AI107" s="11" t="s">
        <v>0</v>
      </c>
      <c r="AJ107" s="25">
        <f>IF(AF107="","",VLOOKUP(AF107,'女子'!A$4:W$33,4,0))</f>
      </c>
      <c r="AK107" s="12" t="s">
        <v>1</v>
      </c>
      <c r="AL107" s="13" t="s">
        <v>30</v>
      </c>
      <c r="AM107" s="26">
        <f>IF(AF107="","",VLOOKUP(AF107,'女子'!A$4:W$33,6,0))</f>
      </c>
    </row>
    <row r="108" spans="1:39" ht="18" thickBot="1">
      <c r="A108" s="13" t="s">
        <v>25</v>
      </c>
      <c r="B108" s="237">
        <f>IF(B107="","",VLOOKUP(B107,'女子'!A$4:S$33,17,0))</f>
      </c>
      <c r="C108" s="238"/>
      <c r="D108" s="238"/>
      <c r="E108" s="238"/>
      <c r="F108" s="238"/>
      <c r="G108" s="238"/>
      <c r="H108" s="238"/>
      <c r="I108" s="239"/>
      <c r="J108" s="17"/>
      <c r="K108" s="13" t="s">
        <v>25</v>
      </c>
      <c r="L108" s="237">
        <f>IF(L107="","",VLOOKUP(L107,'女子'!A$4:U$33,19,0))</f>
      </c>
      <c r="M108" s="238"/>
      <c r="N108" s="238"/>
      <c r="O108" s="238"/>
      <c r="P108" s="238"/>
      <c r="Q108" s="238"/>
      <c r="R108" s="238"/>
      <c r="S108" s="239"/>
      <c r="T108" s="135"/>
      <c r="U108" s="13" t="s">
        <v>25</v>
      </c>
      <c r="V108" s="237">
        <f>IF(V107="","",VLOOKUP(V107,'女子'!A$4:W$33,21,0))</f>
      </c>
      <c r="W108" s="238"/>
      <c r="X108" s="238"/>
      <c r="Y108" s="238"/>
      <c r="Z108" s="238"/>
      <c r="AA108" s="238"/>
      <c r="AB108" s="238"/>
      <c r="AC108" s="239"/>
      <c r="AE108" s="13" t="s">
        <v>25</v>
      </c>
      <c r="AF108" s="237">
        <f>IF(AF107="","",VLOOKUP(AF107,'女子'!A$4:W$33,23,0))</f>
      </c>
      <c r="AG108" s="238"/>
      <c r="AH108" s="238"/>
      <c r="AI108" s="238"/>
      <c r="AJ108" s="238"/>
      <c r="AK108" s="238"/>
      <c r="AL108" s="238"/>
      <c r="AM108" s="239"/>
    </row>
    <row r="109" spans="1:39" ht="36" customHeight="1" thickBot="1">
      <c r="A109" s="221" t="s">
        <v>34</v>
      </c>
      <c r="B109" s="221"/>
      <c r="C109" s="221"/>
      <c r="D109" s="221"/>
      <c r="E109" s="221"/>
      <c r="F109" s="221"/>
      <c r="G109" s="221"/>
      <c r="H109" s="221"/>
      <c r="I109" s="221"/>
      <c r="J109" s="20"/>
      <c r="K109" s="221" t="s">
        <v>34</v>
      </c>
      <c r="L109" s="221"/>
      <c r="M109" s="221"/>
      <c r="N109" s="221"/>
      <c r="O109" s="221"/>
      <c r="P109" s="221"/>
      <c r="Q109" s="221"/>
      <c r="R109" s="221"/>
      <c r="S109" s="221"/>
      <c r="T109" s="130"/>
      <c r="U109" s="221" t="s">
        <v>34</v>
      </c>
      <c r="V109" s="221"/>
      <c r="W109" s="221"/>
      <c r="X109" s="221"/>
      <c r="Y109" s="221"/>
      <c r="Z109" s="221"/>
      <c r="AA109" s="221"/>
      <c r="AB109" s="221"/>
      <c r="AC109" s="221"/>
      <c r="AE109" s="221" t="s">
        <v>34</v>
      </c>
      <c r="AF109" s="221"/>
      <c r="AG109" s="221"/>
      <c r="AH109" s="221"/>
      <c r="AI109" s="221"/>
      <c r="AJ109" s="221"/>
      <c r="AK109" s="221"/>
      <c r="AL109" s="221"/>
      <c r="AM109" s="221"/>
    </row>
    <row r="110" spans="1:39" ht="18" thickBot="1">
      <c r="A110" s="13" t="s">
        <v>27</v>
      </c>
      <c r="B110" s="237">
        <f>IF(B112="","",VLOOKUP(B112,'女子'!A$4:S$33,2,0))</f>
      </c>
      <c r="C110" s="238"/>
      <c r="D110" s="238"/>
      <c r="E110" s="238"/>
      <c r="F110" s="238"/>
      <c r="G110" s="238" t="s">
        <v>29</v>
      </c>
      <c r="H110" s="238"/>
      <c r="I110" s="239"/>
      <c r="J110" s="17"/>
      <c r="K110" s="13" t="s">
        <v>27</v>
      </c>
      <c r="L110" s="237">
        <f>IF(L112="","",VLOOKUP(L112,'女子'!A$4:S$33,2,0))</f>
      </c>
      <c r="M110" s="238"/>
      <c r="N110" s="238"/>
      <c r="O110" s="238"/>
      <c r="P110" s="238"/>
      <c r="Q110" s="238" t="s">
        <v>29</v>
      </c>
      <c r="R110" s="238"/>
      <c r="S110" s="239"/>
      <c r="T110" s="135"/>
      <c r="U110" s="13" t="s">
        <v>27</v>
      </c>
      <c r="V110" s="237">
        <f>IF(V112="","",VLOOKUP(V112,'女子'!A$4:W$33,2,0))</f>
      </c>
      <c r="W110" s="238"/>
      <c r="X110" s="238"/>
      <c r="Y110" s="238"/>
      <c r="Z110" s="238"/>
      <c r="AA110" s="238" t="s">
        <v>29</v>
      </c>
      <c r="AB110" s="238"/>
      <c r="AC110" s="239"/>
      <c r="AE110" s="13" t="s">
        <v>27</v>
      </c>
      <c r="AF110" s="237">
        <f>IF(AF112="","",VLOOKUP(AF112,'女子'!A$4:W$33,2,0))</f>
      </c>
      <c r="AG110" s="238"/>
      <c r="AH110" s="238"/>
      <c r="AI110" s="238"/>
      <c r="AJ110" s="238"/>
      <c r="AK110" s="238" t="s">
        <v>111</v>
      </c>
      <c r="AL110" s="238"/>
      <c r="AM110" s="239"/>
    </row>
    <row r="111" spans="1:39" ht="18" thickBot="1">
      <c r="A111" s="13" t="s">
        <v>32</v>
      </c>
      <c r="B111" s="237">
        <f>IF(B112="","",VLOOKUP(B112,'女子'!A$4:S$33,16,0))</f>
      </c>
      <c r="C111" s="238"/>
      <c r="D111" s="238"/>
      <c r="E111" s="238"/>
      <c r="F111" s="238"/>
      <c r="G111" s="239"/>
      <c r="H111" s="145" t="s">
        <v>19</v>
      </c>
      <c r="I111" s="144"/>
      <c r="J111" s="17"/>
      <c r="K111" s="13" t="s">
        <v>33</v>
      </c>
      <c r="L111" s="237">
        <f>IF(L112="","",VLOOKUP(L112,'女子'!A$4:S$33,18,0))</f>
      </c>
      <c r="M111" s="238"/>
      <c r="N111" s="238"/>
      <c r="O111" s="238"/>
      <c r="P111" s="238"/>
      <c r="Q111" s="238"/>
      <c r="R111" s="145" t="s">
        <v>19</v>
      </c>
      <c r="S111" s="144"/>
      <c r="T111" s="135"/>
      <c r="U111" s="13" t="s">
        <v>112</v>
      </c>
      <c r="V111" s="237">
        <f>IF(V112="","",VLOOKUP(V112,'女子'!A$4:W$33,20,0))</f>
      </c>
      <c r="W111" s="238"/>
      <c r="X111" s="238"/>
      <c r="Y111" s="238"/>
      <c r="Z111" s="238"/>
      <c r="AA111" s="238"/>
      <c r="AB111" s="145" t="s">
        <v>19</v>
      </c>
      <c r="AC111" s="144"/>
      <c r="AE111" s="13" t="s">
        <v>114</v>
      </c>
      <c r="AF111" s="237">
        <f>IF(AF112="","",VLOOKUP(AF112,'女子'!A$4:W$33,22,0))</f>
      </c>
      <c r="AG111" s="238"/>
      <c r="AH111" s="238"/>
      <c r="AI111" s="238"/>
      <c r="AJ111" s="238"/>
      <c r="AK111" s="238"/>
      <c r="AL111" s="145" t="s">
        <v>19</v>
      </c>
      <c r="AM111" s="144"/>
    </row>
    <row r="112" spans="1:39" ht="18" thickBot="1">
      <c r="A112" s="23" t="s">
        <v>116</v>
      </c>
      <c r="B112" s="24"/>
      <c r="C112" s="13" t="s">
        <v>28</v>
      </c>
      <c r="D112" s="166">
        <f>IF(B112="","",VLOOKUP(B112,'女子'!A$4:S$33,3,0))</f>
      </c>
      <c r="E112" s="10" t="s">
        <v>0</v>
      </c>
      <c r="F112" s="25">
        <f>IF(B112="","",VLOOKUP(B112,'女子'!A$4:S$33,4,0))</f>
      </c>
      <c r="G112" s="12" t="s">
        <v>1</v>
      </c>
      <c r="H112" s="13" t="s">
        <v>30</v>
      </c>
      <c r="I112" s="26">
        <f>IF(B112="","",VLOOKUP(B112,'女子'!A$4:S$33,6,0))</f>
      </c>
      <c r="J112" s="18"/>
      <c r="K112" s="23" t="s">
        <v>116</v>
      </c>
      <c r="L112" s="24"/>
      <c r="M112" s="13" t="s">
        <v>28</v>
      </c>
      <c r="N112" s="167">
        <f>IF(L112="","",VLOOKUP(L112,'女子'!A$4:S$33,3,0))</f>
      </c>
      <c r="O112" s="11" t="s">
        <v>0</v>
      </c>
      <c r="P112" s="25">
        <f>IF(L112="","",VLOOKUP(L112,'女子'!A$4:S$33,4,0))</f>
      </c>
      <c r="Q112" s="12" t="s">
        <v>1</v>
      </c>
      <c r="R112" s="13" t="s">
        <v>30</v>
      </c>
      <c r="S112" s="26">
        <f>IF(L112="","",VLOOKUP(L112,'女子'!A$4:S$33,6,0))</f>
      </c>
      <c r="T112" s="136"/>
      <c r="U112" s="23" t="s">
        <v>116</v>
      </c>
      <c r="V112" s="24"/>
      <c r="W112" s="13" t="s">
        <v>28</v>
      </c>
      <c r="X112" s="167">
        <f>IF(V112="","",VLOOKUP(V112,'女子'!A$4:W$33,3,0))</f>
      </c>
      <c r="Y112" s="11" t="s">
        <v>0</v>
      </c>
      <c r="Z112" s="25">
        <f>IF(V112="","",VLOOKUP(V112,'女子'!A$4:W$33,4,0))</f>
      </c>
      <c r="AA112" s="12" t="s">
        <v>1</v>
      </c>
      <c r="AB112" s="13" t="s">
        <v>30</v>
      </c>
      <c r="AC112" s="26">
        <f>IF(V112="","",VLOOKUP(V112,'女子'!A$4:W$33,6,0))</f>
      </c>
      <c r="AE112" s="23" t="s">
        <v>116</v>
      </c>
      <c r="AF112" s="24"/>
      <c r="AG112" s="13" t="s">
        <v>28</v>
      </c>
      <c r="AH112" s="167">
        <f>IF(AF112="","",VLOOKUP(AF112,'女子'!A$4:W$33,3,0))</f>
      </c>
      <c r="AI112" s="11" t="s">
        <v>0</v>
      </c>
      <c r="AJ112" s="25">
        <f>IF(AF112="","",VLOOKUP(AF112,'女子'!A$4:W$33,4,0))</f>
      </c>
      <c r="AK112" s="12" t="s">
        <v>1</v>
      </c>
      <c r="AL112" s="13" t="s">
        <v>30</v>
      </c>
      <c r="AM112" s="26">
        <f>IF(AF112="","",VLOOKUP(AF112,'女子'!A$4:W$33,6,0))</f>
      </c>
    </row>
    <row r="113" spans="1:39" ht="18" thickBot="1">
      <c r="A113" s="13" t="s">
        <v>25</v>
      </c>
      <c r="B113" s="237">
        <f>IF(B112="","",VLOOKUP(B112,'女子'!A$4:S$33,17,0))</f>
      </c>
      <c r="C113" s="238"/>
      <c r="D113" s="238"/>
      <c r="E113" s="238"/>
      <c r="F113" s="238"/>
      <c r="G113" s="238"/>
      <c r="H113" s="238"/>
      <c r="I113" s="239"/>
      <c r="J113" s="17"/>
      <c r="K113" s="13" t="s">
        <v>25</v>
      </c>
      <c r="L113" s="237">
        <f>IF(L112="","",VLOOKUP(L112,'女子'!A$4:U$33,19,0))</f>
      </c>
      <c r="M113" s="238"/>
      <c r="N113" s="238"/>
      <c r="O113" s="238"/>
      <c r="P113" s="238"/>
      <c r="Q113" s="238"/>
      <c r="R113" s="238"/>
      <c r="S113" s="239"/>
      <c r="T113" s="135"/>
      <c r="U113" s="13" t="s">
        <v>25</v>
      </c>
      <c r="V113" s="237">
        <f>IF(V112="","",VLOOKUP(V112,'女子'!A$4:W$33,21,0))</f>
      </c>
      <c r="W113" s="238"/>
      <c r="X113" s="238"/>
      <c r="Y113" s="238"/>
      <c r="Z113" s="238"/>
      <c r="AA113" s="238"/>
      <c r="AB113" s="238"/>
      <c r="AC113" s="239"/>
      <c r="AE113" s="13" t="s">
        <v>25</v>
      </c>
      <c r="AF113" s="237">
        <f>IF(AF112="","",VLOOKUP(AF112,'女子'!A$4:W$33,23,0))</f>
      </c>
      <c r="AG113" s="238"/>
      <c r="AH113" s="238"/>
      <c r="AI113" s="238"/>
      <c r="AJ113" s="238"/>
      <c r="AK113" s="238"/>
      <c r="AL113" s="238"/>
      <c r="AM113" s="239"/>
    </row>
    <row r="114" spans="1:39" ht="36" customHeight="1" thickBot="1">
      <c r="A114" s="221" t="s">
        <v>34</v>
      </c>
      <c r="B114" s="221"/>
      <c r="C114" s="221"/>
      <c r="D114" s="221"/>
      <c r="E114" s="221"/>
      <c r="F114" s="221"/>
      <c r="G114" s="221"/>
      <c r="H114" s="221"/>
      <c r="I114" s="221"/>
      <c r="J114" s="20"/>
      <c r="K114" s="221" t="s">
        <v>34</v>
      </c>
      <c r="L114" s="221"/>
      <c r="M114" s="221"/>
      <c r="N114" s="221"/>
      <c r="O114" s="221"/>
      <c r="P114" s="221"/>
      <c r="Q114" s="221"/>
      <c r="R114" s="221"/>
      <c r="S114" s="221"/>
      <c r="T114" s="130"/>
      <c r="U114" s="221" t="s">
        <v>34</v>
      </c>
      <c r="V114" s="221"/>
      <c r="W114" s="221"/>
      <c r="X114" s="221"/>
      <c r="Y114" s="221"/>
      <c r="Z114" s="221"/>
      <c r="AA114" s="221"/>
      <c r="AB114" s="221"/>
      <c r="AC114" s="221"/>
      <c r="AE114" s="221" t="s">
        <v>34</v>
      </c>
      <c r="AF114" s="221"/>
      <c r="AG114" s="221"/>
      <c r="AH114" s="221"/>
      <c r="AI114" s="221"/>
      <c r="AJ114" s="221"/>
      <c r="AK114" s="221"/>
      <c r="AL114" s="221"/>
      <c r="AM114" s="221"/>
    </row>
    <row r="115" spans="1:39" ht="18" thickBot="1">
      <c r="A115" s="13" t="s">
        <v>27</v>
      </c>
      <c r="B115" s="237">
        <f>IF(B117="","",VLOOKUP(B117,'女子'!A$4:S$33,2,0))</f>
      </c>
      <c r="C115" s="238"/>
      <c r="D115" s="238"/>
      <c r="E115" s="238"/>
      <c r="F115" s="238"/>
      <c r="G115" s="238" t="s">
        <v>29</v>
      </c>
      <c r="H115" s="238"/>
      <c r="I115" s="239"/>
      <c r="J115" s="17"/>
      <c r="K115" s="13" t="s">
        <v>27</v>
      </c>
      <c r="L115" s="237">
        <f>IF(L117="","",VLOOKUP(L117,'女子'!A$4:S$33,2,0))</f>
      </c>
      <c r="M115" s="238"/>
      <c r="N115" s="238"/>
      <c r="O115" s="238"/>
      <c r="P115" s="238"/>
      <c r="Q115" s="238" t="s">
        <v>29</v>
      </c>
      <c r="R115" s="238"/>
      <c r="S115" s="239"/>
      <c r="T115" s="135"/>
      <c r="U115" s="13" t="s">
        <v>27</v>
      </c>
      <c r="V115" s="237">
        <f>IF(V117="","",VLOOKUP(V117,'女子'!A$4:W$33,2,0))</f>
      </c>
      <c r="W115" s="238"/>
      <c r="X115" s="238"/>
      <c r="Y115" s="238"/>
      <c r="Z115" s="238"/>
      <c r="AA115" s="238" t="s">
        <v>29</v>
      </c>
      <c r="AB115" s="238"/>
      <c r="AC115" s="239"/>
      <c r="AE115" s="13" t="s">
        <v>27</v>
      </c>
      <c r="AF115" s="237">
        <f>IF(AF117="","",VLOOKUP(AF117,'女子'!A$4:W$33,2,0))</f>
      </c>
      <c r="AG115" s="238"/>
      <c r="AH115" s="238"/>
      <c r="AI115" s="238"/>
      <c r="AJ115" s="238"/>
      <c r="AK115" s="238" t="s">
        <v>111</v>
      </c>
      <c r="AL115" s="238"/>
      <c r="AM115" s="239"/>
    </row>
    <row r="116" spans="1:39" ht="18" thickBot="1">
      <c r="A116" s="13" t="s">
        <v>32</v>
      </c>
      <c r="B116" s="237">
        <f>IF(B117="","",VLOOKUP(B117,'女子'!A$4:S$33,16,0))</f>
      </c>
      <c r="C116" s="238"/>
      <c r="D116" s="238"/>
      <c r="E116" s="238"/>
      <c r="F116" s="238"/>
      <c r="G116" s="239"/>
      <c r="H116" s="145" t="s">
        <v>19</v>
      </c>
      <c r="I116" s="144"/>
      <c r="J116" s="17"/>
      <c r="K116" s="13" t="s">
        <v>33</v>
      </c>
      <c r="L116" s="237">
        <f>IF(L117="","",VLOOKUP(L117,'女子'!A$4:S$33,18,0))</f>
      </c>
      <c r="M116" s="238"/>
      <c r="N116" s="238"/>
      <c r="O116" s="238"/>
      <c r="P116" s="238"/>
      <c r="Q116" s="238"/>
      <c r="R116" s="145" t="s">
        <v>19</v>
      </c>
      <c r="S116" s="144"/>
      <c r="T116" s="135"/>
      <c r="U116" s="13" t="s">
        <v>112</v>
      </c>
      <c r="V116" s="237">
        <f>IF(V117="","",VLOOKUP(V117,'女子'!A$4:W$33,20,0))</f>
      </c>
      <c r="W116" s="238"/>
      <c r="X116" s="238"/>
      <c r="Y116" s="238"/>
      <c r="Z116" s="238"/>
      <c r="AA116" s="238"/>
      <c r="AB116" s="145" t="s">
        <v>19</v>
      </c>
      <c r="AC116" s="144"/>
      <c r="AE116" s="13" t="s">
        <v>114</v>
      </c>
      <c r="AF116" s="237">
        <f>IF(AF117="","",VLOOKUP(AF117,'女子'!A$4:W$33,22,0))</f>
      </c>
      <c r="AG116" s="238"/>
      <c r="AH116" s="238"/>
      <c r="AI116" s="238"/>
      <c r="AJ116" s="238"/>
      <c r="AK116" s="238"/>
      <c r="AL116" s="145" t="s">
        <v>19</v>
      </c>
      <c r="AM116" s="144"/>
    </row>
    <row r="117" spans="1:39" ht="18" thickBot="1">
      <c r="A117" s="23" t="s">
        <v>116</v>
      </c>
      <c r="B117" s="24"/>
      <c r="C117" s="13" t="s">
        <v>28</v>
      </c>
      <c r="D117" s="166">
        <f>IF(B117="","",VLOOKUP(B117,'女子'!A$4:S$33,3,0))</f>
      </c>
      <c r="E117" s="10" t="s">
        <v>0</v>
      </c>
      <c r="F117" s="25">
        <f>IF(B117="","",VLOOKUP(B117,'女子'!A$4:S$33,4,0))</f>
      </c>
      <c r="G117" s="12" t="s">
        <v>1</v>
      </c>
      <c r="H117" s="13" t="s">
        <v>30</v>
      </c>
      <c r="I117" s="26">
        <f>IF(B117="","",VLOOKUP(B117,'女子'!A$4:S$33,6,0))</f>
      </c>
      <c r="J117" s="18"/>
      <c r="K117" s="23" t="s">
        <v>116</v>
      </c>
      <c r="L117" s="24"/>
      <c r="M117" s="13" t="s">
        <v>28</v>
      </c>
      <c r="N117" s="167">
        <f>IF(L117="","",VLOOKUP(L117,'女子'!A$4:S$33,3,0))</f>
      </c>
      <c r="O117" s="11" t="s">
        <v>0</v>
      </c>
      <c r="P117" s="25">
        <f>IF(L117="","",VLOOKUP(L117,'女子'!A$4:S$33,4,0))</f>
      </c>
      <c r="Q117" s="12" t="s">
        <v>1</v>
      </c>
      <c r="R117" s="13" t="s">
        <v>30</v>
      </c>
      <c r="S117" s="26">
        <f>IF(L117="","",VLOOKUP(L117,'女子'!A$4:S$33,6,0))</f>
      </c>
      <c r="T117" s="136"/>
      <c r="U117" s="23" t="s">
        <v>116</v>
      </c>
      <c r="V117" s="24"/>
      <c r="W117" s="13" t="s">
        <v>28</v>
      </c>
      <c r="X117" s="167">
        <f>IF(V117="","",VLOOKUP(V117,'女子'!A$4:W$33,3,0))</f>
      </c>
      <c r="Y117" s="11" t="s">
        <v>0</v>
      </c>
      <c r="Z117" s="25">
        <f>IF(V117="","",VLOOKUP(V117,'女子'!A$4:W$33,4,0))</f>
      </c>
      <c r="AA117" s="12" t="s">
        <v>1</v>
      </c>
      <c r="AB117" s="13" t="s">
        <v>30</v>
      </c>
      <c r="AC117" s="26">
        <f>IF(V117="","",VLOOKUP(V117,'女子'!A$4:W$33,6,0))</f>
      </c>
      <c r="AE117" s="23" t="s">
        <v>116</v>
      </c>
      <c r="AF117" s="24"/>
      <c r="AG117" s="13" t="s">
        <v>28</v>
      </c>
      <c r="AH117" s="167">
        <f>IF(AF117="","",VLOOKUP(AF117,'女子'!A$4:W$33,3,0))</f>
      </c>
      <c r="AI117" s="11" t="s">
        <v>0</v>
      </c>
      <c r="AJ117" s="25">
        <f>IF(AF117="","",VLOOKUP(AF117,'女子'!A$4:W$33,4,0))</f>
      </c>
      <c r="AK117" s="12" t="s">
        <v>1</v>
      </c>
      <c r="AL117" s="13" t="s">
        <v>30</v>
      </c>
      <c r="AM117" s="26">
        <f>IF(AF117="","",VLOOKUP(AF117,'女子'!A$4:W$33,6,0))</f>
      </c>
    </row>
    <row r="118" spans="1:39" ht="18" thickBot="1">
      <c r="A118" s="13" t="s">
        <v>25</v>
      </c>
      <c r="B118" s="237">
        <f>IF(B117="","",VLOOKUP(B117,'女子'!A$4:S$33,17,0))</f>
      </c>
      <c r="C118" s="238"/>
      <c r="D118" s="238"/>
      <c r="E118" s="238"/>
      <c r="F118" s="238"/>
      <c r="G118" s="238"/>
      <c r="H118" s="238"/>
      <c r="I118" s="239"/>
      <c r="J118" s="17"/>
      <c r="K118" s="13" t="s">
        <v>25</v>
      </c>
      <c r="L118" s="237">
        <f>IF(L117="","",VLOOKUP(L117,'女子'!A$4:U$33,19,0))</f>
      </c>
      <c r="M118" s="238"/>
      <c r="N118" s="238"/>
      <c r="O118" s="238"/>
      <c r="P118" s="238"/>
      <c r="Q118" s="238"/>
      <c r="R118" s="238"/>
      <c r="S118" s="239"/>
      <c r="T118" s="135"/>
      <c r="U118" s="13" t="s">
        <v>25</v>
      </c>
      <c r="V118" s="237">
        <f>IF(V117="","",VLOOKUP(V117,'女子'!A$4:W$33,21,0))</f>
      </c>
      <c r="W118" s="238"/>
      <c r="X118" s="238"/>
      <c r="Y118" s="238"/>
      <c r="Z118" s="238"/>
      <c r="AA118" s="238"/>
      <c r="AB118" s="238"/>
      <c r="AC118" s="239"/>
      <c r="AE118" s="13" t="s">
        <v>25</v>
      </c>
      <c r="AF118" s="237">
        <f>IF(AF117="","",VLOOKUP(AF117,'女子'!A$4:W$33,23,0))</f>
      </c>
      <c r="AG118" s="238"/>
      <c r="AH118" s="238"/>
      <c r="AI118" s="238"/>
      <c r="AJ118" s="238"/>
      <c r="AK118" s="238"/>
      <c r="AL118" s="238"/>
      <c r="AM118" s="239"/>
    </row>
    <row r="119" spans="1:39" ht="36" customHeight="1" thickBot="1">
      <c r="A119" s="221" t="s">
        <v>34</v>
      </c>
      <c r="B119" s="221"/>
      <c r="C119" s="221"/>
      <c r="D119" s="221"/>
      <c r="E119" s="221"/>
      <c r="F119" s="221"/>
      <c r="G119" s="221"/>
      <c r="H119" s="221"/>
      <c r="I119" s="221"/>
      <c r="J119" s="20"/>
      <c r="K119" s="221" t="s">
        <v>34</v>
      </c>
      <c r="L119" s="221"/>
      <c r="M119" s="221"/>
      <c r="N119" s="221"/>
      <c r="O119" s="221"/>
      <c r="P119" s="221"/>
      <c r="Q119" s="221"/>
      <c r="R119" s="221"/>
      <c r="S119" s="221"/>
      <c r="T119" s="130"/>
      <c r="U119" s="221" t="s">
        <v>34</v>
      </c>
      <c r="V119" s="221"/>
      <c r="W119" s="221"/>
      <c r="X119" s="221"/>
      <c r="Y119" s="221"/>
      <c r="Z119" s="221"/>
      <c r="AA119" s="221"/>
      <c r="AB119" s="221"/>
      <c r="AC119" s="221"/>
      <c r="AE119" s="221" t="s">
        <v>34</v>
      </c>
      <c r="AF119" s="221"/>
      <c r="AG119" s="221"/>
      <c r="AH119" s="221"/>
      <c r="AI119" s="221"/>
      <c r="AJ119" s="221"/>
      <c r="AK119" s="221"/>
      <c r="AL119" s="221"/>
      <c r="AM119" s="221"/>
    </row>
    <row r="120" spans="1:39" ht="18" thickBot="1">
      <c r="A120" s="13" t="s">
        <v>27</v>
      </c>
      <c r="B120" s="237">
        <f>IF(B122="","",VLOOKUP(B122,'女子'!A$4:S$33,2,0))</f>
      </c>
      <c r="C120" s="238"/>
      <c r="D120" s="238"/>
      <c r="E120" s="238"/>
      <c r="F120" s="238"/>
      <c r="G120" s="238" t="s">
        <v>29</v>
      </c>
      <c r="H120" s="238"/>
      <c r="I120" s="239"/>
      <c r="J120" s="17"/>
      <c r="K120" s="13" t="s">
        <v>27</v>
      </c>
      <c r="L120" s="237">
        <f>IF(L122="","",VLOOKUP(L122,'女子'!A$4:S$33,2,0))</f>
      </c>
      <c r="M120" s="238"/>
      <c r="N120" s="238"/>
      <c r="O120" s="238"/>
      <c r="P120" s="238"/>
      <c r="Q120" s="238" t="s">
        <v>29</v>
      </c>
      <c r="R120" s="238"/>
      <c r="S120" s="239"/>
      <c r="T120" s="135"/>
      <c r="U120" s="13" t="s">
        <v>27</v>
      </c>
      <c r="V120" s="237">
        <f>IF(V122="","",VLOOKUP(V122,'女子'!A$4:W$33,2,0))</f>
      </c>
      <c r="W120" s="238"/>
      <c r="X120" s="238"/>
      <c r="Y120" s="238"/>
      <c r="Z120" s="238"/>
      <c r="AA120" s="238" t="s">
        <v>29</v>
      </c>
      <c r="AB120" s="238"/>
      <c r="AC120" s="239"/>
      <c r="AE120" s="13" t="s">
        <v>27</v>
      </c>
      <c r="AF120" s="237">
        <f>IF(AF122="","",VLOOKUP(AF122,'女子'!A$4:W$33,2,0))</f>
      </c>
      <c r="AG120" s="238"/>
      <c r="AH120" s="238"/>
      <c r="AI120" s="238"/>
      <c r="AJ120" s="238"/>
      <c r="AK120" s="238" t="s">
        <v>111</v>
      </c>
      <c r="AL120" s="238"/>
      <c r="AM120" s="239"/>
    </row>
    <row r="121" spans="1:39" ht="18" thickBot="1">
      <c r="A121" s="13" t="s">
        <v>32</v>
      </c>
      <c r="B121" s="237">
        <f>IF(B122="","",VLOOKUP(B122,'女子'!A$4:S$33,16,0))</f>
      </c>
      <c r="C121" s="238"/>
      <c r="D121" s="238"/>
      <c r="E121" s="238"/>
      <c r="F121" s="238"/>
      <c r="G121" s="239"/>
      <c r="H121" s="145" t="s">
        <v>19</v>
      </c>
      <c r="I121" s="144"/>
      <c r="J121" s="17"/>
      <c r="K121" s="13" t="s">
        <v>33</v>
      </c>
      <c r="L121" s="237">
        <f>IF(L122="","",VLOOKUP(L122,'女子'!A$4:S$33,18,0))</f>
      </c>
      <c r="M121" s="238"/>
      <c r="N121" s="238"/>
      <c r="O121" s="238"/>
      <c r="P121" s="238"/>
      <c r="Q121" s="238"/>
      <c r="R121" s="145" t="s">
        <v>19</v>
      </c>
      <c r="S121" s="144"/>
      <c r="T121" s="135"/>
      <c r="U121" s="13" t="s">
        <v>112</v>
      </c>
      <c r="V121" s="237">
        <f>IF(V122="","",VLOOKUP(V122,'女子'!A$4:W$33,20,0))</f>
      </c>
      <c r="W121" s="238"/>
      <c r="X121" s="238"/>
      <c r="Y121" s="238"/>
      <c r="Z121" s="238"/>
      <c r="AA121" s="238"/>
      <c r="AB121" s="145" t="s">
        <v>19</v>
      </c>
      <c r="AC121" s="144"/>
      <c r="AE121" s="13" t="s">
        <v>114</v>
      </c>
      <c r="AF121" s="237">
        <f>IF(AF122="","",VLOOKUP(AF122,'女子'!A$4:W$33,22,0))</f>
      </c>
      <c r="AG121" s="238"/>
      <c r="AH121" s="238"/>
      <c r="AI121" s="238"/>
      <c r="AJ121" s="238"/>
      <c r="AK121" s="238"/>
      <c r="AL121" s="145" t="s">
        <v>19</v>
      </c>
      <c r="AM121" s="144"/>
    </row>
    <row r="122" spans="1:39" ht="18" thickBot="1">
      <c r="A122" s="23" t="s">
        <v>116</v>
      </c>
      <c r="B122" s="24"/>
      <c r="C122" s="13" t="s">
        <v>28</v>
      </c>
      <c r="D122" s="166">
        <f>IF(B122="","",VLOOKUP(B122,'女子'!A$4:S$33,3,0))</f>
      </c>
      <c r="E122" s="10" t="s">
        <v>0</v>
      </c>
      <c r="F122" s="25">
        <f>IF(B122="","",VLOOKUP(B122,'女子'!A$4:S$33,4,0))</f>
      </c>
      <c r="G122" s="12" t="s">
        <v>1</v>
      </c>
      <c r="H122" s="13" t="s">
        <v>30</v>
      </c>
      <c r="I122" s="26">
        <f>IF(B122="","",VLOOKUP(B122,'女子'!A$4:S$33,6,0))</f>
      </c>
      <c r="J122" s="18"/>
      <c r="K122" s="23" t="s">
        <v>116</v>
      </c>
      <c r="L122" s="24"/>
      <c r="M122" s="13" t="s">
        <v>28</v>
      </c>
      <c r="N122" s="167">
        <f>IF(L122="","",VLOOKUP(L122,'女子'!A$4:S$33,3,0))</f>
      </c>
      <c r="O122" s="11" t="s">
        <v>0</v>
      </c>
      <c r="P122" s="25">
        <f>IF(L122="","",VLOOKUP(L122,'女子'!A$4:S$33,4,0))</f>
      </c>
      <c r="Q122" s="12" t="s">
        <v>1</v>
      </c>
      <c r="R122" s="13" t="s">
        <v>30</v>
      </c>
      <c r="S122" s="26">
        <f>IF(L122="","",VLOOKUP(L122,'女子'!A$4:S$33,6,0))</f>
      </c>
      <c r="T122" s="136"/>
      <c r="U122" s="23" t="s">
        <v>116</v>
      </c>
      <c r="V122" s="24"/>
      <c r="W122" s="13" t="s">
        <v>28</v>
      </c>
      <c r="X122" s="167">
        <f>IF(V122="","",VLOOKUP(V122,'女子'!A$4:W$33,3,0))</f>
      </c>
      <c r="Y122" s="11" t="s">
        <v>0</v>
      </c>
      <c r="Z122" s="25">
        <f>IF(V122="","",VLOOKUP(V122,'女子'!A$4:W$33,4,0))</f>
      </c>
      <c r="AA122" s="12" t="s">
        <v>1</v>
      </c>
      <c r="AB122" s="13" t="s">
        <v>30</v>
      </c>
      <c r="AC122" s="26">
        <f>IF(V122="","",VLOOKUP(V122,'女子'!A$4:W$33,6,0))</f>
      </c>
      <c r="AE122" s="23" t="s">
        <v>116</v>
      </c>
      <c r="AF122" s="24"/>
      <c r="AG122" s="13" t="s">
        <v>28</v>
      </c>
      <c r="AH122" s="167">
        <f>IF(AF122="","",VLOOKUP(AF122,'女子'!A$4:W$33,3,0))</f>
      </c>
      <c r="AI122" s="11" t="s">
        <v>0</v>
      </c>
      <c r="AJ122" s="25">
        <f>IF(AF122="","",VLOOKUP(AF122,'女子'!A$4:W$33,4,0))</f>
      </c>
      <c r="AK122" s="12" t="s">
        <v>1</v>
      </c>
      <c r="AL122" s="13" t="s">
        <v>30</v>
      </c>
      <c r="AM122" s="26">
        <f>IF(AF122="","",VLOOKUP(AF122,'女子'!A$4:W$33,6,0))</f>
      </c>
    </row>
    <row r="123" spans="1:39" ht="18" thickBot="1">
      <c r="A123" s="13" t="s">
        <v>25</v>
      </c>
      <c r="B123" s="237">
        <f>IF(B122="","",VLOOKUP(B122,'女子'!A$4:S$33,17,0))</f>
      </c>
      <c r="C123" s="238"/>
      <c r="D123" s="238"/>
      <c r="E123" s="238"/>
      <c r="F123" s="238"/>
      <c r="G123" s="238"/>
      <c r="H123" s="238"/>
      <c r="I123" s="239"/>
      <c r="J123" s="17"/>
      <c r="K123" s="13" t="s">
        <v>25</v>
      </c>
      <c r="L123" s="237">
        <f>IF(L122="","",VLOOKUP(L122,'女子'!A$4:U$33,19,0))</f>
      </c>
      <c r="M123" s="238"/>
      <c r="N123" s="238"/>
      <c r="O123" s="238"/>
      <c r="P123" s="238"/>
      <c r="Q123" s="238"/>
      <c r="R123" s="238"/>
      <c r="S123" s="239"/>
      <c r="T123" s="135"/>
      <c r="U123" s="13" t="s">
        <v>25</v>
      </c>
      <c r="V123" s="237">
        <f>IF(V122="","",VLOOKUP(V122,'女子'!A$4:W$33,21,0))</f>
      </c>
      <c r="W123" s="238"/>
      <c r="X123" s="238"/>
      <c r="Y123" s="238"/>
      <c r="Z123" s="238"/>
      <c r="AA123" s="238"/>
      <c r="AB123" s="238"/>
      <c r="AC123" s="239"/>
      <c r="AE123" s="13" t="s">
        <v>25</v>
      </c>
      <c r="AF123" s="237">
        <f>IF(AF122="","",VLOOKUP(AF122,'女子'!A$4:W$33,23,0))</f>
      </c>
      <c r="AG123" s="238"/>
      <c r="AH123" s="238"/>
      <c r="AI123" s="238"/>
      <c r="AJ123" s="238"/>
      <c r="AK123" s="238"/>
      <c r="AL123" s="238"/>
      <c r="AM123" s="239"/>
    </row>
    <row r="125" ht="15" thickBot="1"/>
    <row r="126" spans="1:39" ht="18" thickBot="1">
      <c r="A126" s="13" t="s">
        <v>27</v>
      </c>
      <c r="B126" s="237">
        <f>IF(B128="","",VLOOKUP(B128,'女子'!A$4:S$33,2,0))</f>
      </c>
      <c r="C126" s="238"/>
      <c r="D126" s="238"/>
      <c r="E126" s="238"/>
      <c r="F126" s="238"/>
      <c r="G126" s="238" t="s">
        <v>29</v>
      </c>
      <c r="H126" s="238"/>
      <c r="I126" s="239"/>
      <c r="J126" s="17"/>
      <c r="K126" s="13" t="s">
        <v>27</v>
      </c>
      <c r="L126" s="237">
        <f>IF(L128="","",VLOOKUP(L128,'女子'!A$4:S$33,2,0))</f>
      </c>
      <c r="M126" s="238"/>
      <c r="N126" s="238"/>
      <c r="O126" s="238"/>
      <c r="P126" s="238"/>
      <c r="Q126" s="238" t="s">
        <v>29</v>
      </c>
      <c r="R126" s="238"/>
      <c r="S126" s="239"/>
      <c r="T126" s="135"/>
      <c r="U126" s="13" t="s">
        <v>27</v>
      </c>
      <c r="V126" s="237">
        <f>IF(V128="","",VLOOKUP(V128,'女子'!A$4:W$33,2,0))</f>
      </c>
      <c r="W126" s="238"/>
      <c r="X126" s="238"/>
      <c r="Y126" s="238"/>
      <c r="Z126" s="238"/>
      <c r="AA126" s="238" t="s">
        <v>29</v>
      </c>
      <c r="AB126" s="238"/>
      <c r="AC126" s="239"/>
      <c r="AE126" s="13" t="s">
        <v>27</v>
      </c>
      <c r="AF126" s="237">
        <f>IF(AF128="","",VLOOKUP(AF128,'女子'!A$4:W$33,2,0))</f>
      </c>
      <c r="AG126" s="238"/>
      <c r="AH126" s="238"/>
      <c r="AI126" s="238"/>
      <c r="AJ126" s="238"/>
      <c r="AK126" s="238" t="s">
        <v>111</v>
      </c>
      <c r="AL126" s="238"/>
      <c r="AM126" s="239"/>
    </row>
    <row r="127" spans="1:39" ht="18" thickBot="1">
      <c r="A127" s="13" t="s">
        <v>32</v>
      </c>
      <c r="B127" s="237">
        <f>IF(B128="","",VLOOKUP(B128,'女子'!A$4:S$33,16,0))</f>
      </c>
      <c r="C127" s="238"/>
      <c r="D127" s="238"/>
      <c r="E127" s="238"/>
      <c r="F127" s="238"/>
      <c r="G127" s="239"/>
      <c r="H127" s="145" t="s">
        <v>19</v>
      </c>
      <c r="I127" s="144"/>
      <c r="J127" s="17"/>
      <c r="K127" s="13" t="s">
        <v>33</v>
      </c>
      <c r="L127" s="237">
        <f>IF(L128="","",VLOOKUP(L128,'女子'!A$4:S$33,18,0))</f>
      </c>
      <c r="M127" s="238"/>
      <c r="N127" s="238"/>
      <c r="O127" s="238"/>
      <c r="P127" s="238"/>
      <c r="Q127" s="238"/>
      <c r="R127" s="145" t="s">
        <v>19</v>
      </c>
      <c r="S127" s="144"/>
      <c r="T127" s="135"/>
      <c r="U127" s="13" t="s">
        <v>112</v>
      </c>
      <c r="V127" s="237">
        <f>IF(V128="","",VLOOKUP(V128,'女子'!A$4:W$33,20,0))</f>
      </c>
      <c r="W127" s="238"/>
      <c r="X127" s="238"/>
      <c r="Y127" s="238"/>
      <c r="Z127" s="238"/>
      <c r="AA127" s="238"/>
      <c r="AB127" s="145" t="s">
        <v>19</v>
      </c>
      <c r="AC127" s="144"/>
      <c r="AE127" s="13" t="s">
        <v>114</v>
      </c>
      <c r="AF127" s="237">
        <f>IF(AF128="","",VLOOKUP(AF128,'女子'!A$4:W$33,22,0))</f>
      </c>
      <c r="AG127" s="238"/>
      <c r="AH127" s="238"/>
      <c r="AI127" s="238"/>
      <c r="AJ127" s="238"/>
      <c r="AK127" s="238"/>
      <c r="AL127" s="145" t="s">
        <v>19</v>
      </c>
      <c r="AM127" s="144"/>
    </row>
    <row r="128" spans="1:39" ht="18" thickBot="1">
      <c r="A128" s="23" t="s">
        <v>116</v>
      </c>
      <c r="B128" s="24"/>
      <c r="C128" s="13" t="s">
        <v>28</v>
      </c>
      <c r="D128" s="166">
        <f>IF(B128="","",VLOOKUP(B128,'女子'!A$4:S$33,3,0))</f>
      </c>
      <c r="E128" s="10" t="s">
        <v>0</v>
      </c>
      <c r="F128" s="25">
        <f>IF(B128="","",VLOOKUP(B128,'女子'!A$4:S$33,4,0))</f>
      </c>
      <c r="G128" s="12" t="s">
        <v>1</v>
      </c>
      <c r="H128" s="13" t="s">
        <v>30</v>
      </c>
      <c r="I128" s="26">
        <f>IF(B128="","",VLOOKUP(B128,'女子'!A$4:S$33,6,0))</f>
      </c>
      <c r="J128" s="18"/>
      <c r="K128" s="23" t="s">
        <v>116</v>
      </c>
      <c r="L128" s="24"/>
      <c r="M128" s="13" t="s">
        <v>28</v>
      </c>
      <c r="N128" s="167">
        <f>IF(L128="","",VLOOKUP(L128,'女子'!A$4:S$33,3,0))</f>
      </c>
      <c r="O128" s="11" t="s">
        <v>0</v>
      </c>
      <c r="P128" s="25">
        <f>IF(L128="","",VLOOKUP(L128,'女子'!A$4:S$33,4,0))</f>
      </c>
      <c r="Q128" s="12" t="s">
        <v>1</v>
      </c>
      <c r="R128" s="13" t="s">
        <v>30</v>
      </c>
      <c r="S128" s="26">
        <f>IF(L128="","",VLOOKUP(L128,'女子'!A$4:S$33,6,0))</f>
      </c>
      <c r="T128" s="136"/>
      <c r="U128" s="23" t="s">
        <v>116</v>
      </c>
      <c r="V128" s="24"/>
      <c r="W128" s="13" t="s">
        <v>28</v>
      </c>
      <c r="X128" s="167">
        <f>IF(V128="","",VLOOKUP(V128,'女子'!A$4:W$33,3,0))</f>
      </c>
      <c r="Y128" s="11" t="s">
        <v>0</v>
      </c>
      <c r="Z128" s="25">
        <f>IF(V128="","",VLOOKUP(V128,'女子'!A$4:W$33,4,0))</f>
      </c>
      <c r="AA128" s="12" t="s">
        <v>1</v>
      </c>
      <c r="AB128" s="13" t="s">
        <v>30</v>
      </c>
      <c r="AC128" s="26">
        <f>IF(V128="","",VLOOKUP(V128,'女子'!A$4:W$33,6,0))</f>
      </c>
      <c r="AE128" s="23" t="s">
        <v>116</v>
      </c>
      <c r="AF128" s="24"/>
      <c r="AG128" s="13" t="s">
        <v>28</v>
      </c>
      <c r="AH128" s="167">
        <f>IF(AF128="","",VLOOKUP(AF128,'女子'!A$4:W$33,3,0))</f>
      </c>
      <c r="AI128" s="11" t="s">
        <v>0</v>
      </c>
      <c r="AJ128" s="25">
        <f>IF(AF128="","",VLOOKUP(AF128,'女子'!A$4:W$33,4,0))</f>
      </c>
      <c r="AK128" s="12" t="s">
        <v>1</v>
      </c>
      <c r="AL128" s="13" t="s">
        <v>30</v>
      </c>
      <c r="AM128" s="26">
        <f>IF(AF128="","",VLOOKUP(AF128,'女子'!A$4:W$33,6,0))</f>
      </c>
    </row>
    <row r="129" spans="1:39" ht="18" thickBot="1">
      <c r="A129" s="13" t="s">
        <v>25</v>
      </c>
      <c r="B129" s="237">
        <f>IF(B128="","",VLOOKUP(B128,'女子'!A$4:S$33,17,0))</f>
      </c>
      <c r="C129" s="238"/>
      <c r="D129" s="238"/>
      <c r="E129" s="238"/>
      <c r="F129" s="238"/>
      <c r="G129" s="238"/>
      <c r="H129" s="238"/>
      <c r="I129" s="239"/>
      <c r="J129" s="17"/>
      <c r="K129" s="13" t="s">
        <v>25</v>
      </c>
      <c r="L129" s="237">
        <f>IF(L128="","",VLOOKUP(L128,'女子'!A$4:U$33,19,0))</f>
      </c>
      <c r="M129" s="238"/>
      <c r="N129" s="238"/>
      <c r="O129" s="238"/>
      <c r="P129" s="238"/>
      <c r="Q129" s="238"/>
      <c r="R129" s="238"/>
      <c r="S129" s="239"/>
      <c r="T129" s="135"/>
      <c r="U129" s="13" t="s">
        <v>25</v>
      </c>
      <c r="V129" s="237">
        <f>IF(V128="","",VLOOKUP(V128,'女子'!A$4:W$33,21,0))</f>
      </c>
      <c r="W129" s="238"/>
      <c r="X129" s="238"/>
      <c r="Y129" s="238"/>
      <c r="Z129" s="238"/>
      <c r="AA129" s="238"/>
      <c r="AB129" s="238"/>
      <c r="AC129" s="239"/>
      <c r="AE129" s="13" t="s">
        <v>25</v>
      </c>
      <c r="AF129" s="237">
        <f>IF(AF128="","",VLOOKUP(AF128,'女子'!A$4:W$33,23,0))</f>
      </c>
      <c r="AG129" s="238"/>
      <c r="AH129" s="238"/>
      <c r="AI129" s="238"/>
      <c r="AJ129" s="238"/>
      <c r="AK129" s="238"/>
      <c r="AL129" s="238"/>
      <c r="AM129" s="239"/>
    </row>
    <row r="130" spans="1:39" ht="36.75" customHeight="1" thickBot="1">
      <c r="A130" s="221" t="s">
        <v>34</v>
      </c>
      <c r="B130" s="221"/>
      <c r="C130" s="221"/>
      <c r="D130" s="221"/>
      <c r="E130" s="221"/>
      <c r="F130" s="221"/>
      <c r="G130" s="221"/>
      <c r="H130" s="221"/>
      <c r="I130" s="221"/>
      <c r="J130" s="19"/>
      <c r="K130" s="221" t="s">
        <v>34</v>
      </c>
      <c r="L130" s="221"/>
      <c r="M130" s="221"/>
      <c r="N130" s="221"/>
      <c r="O130" s="221"/>
      <c r="P130" s="221"/>
      <c r="Q130" s="221"/>
      <c r="R130" s="221"/>
      <c r="S130" s="221"/>
      <c r="T130" s="130"/>
      <c r="U130" s="221" t="s">
        <v>34</v>
      </c>
      <c r="V130" s="221"/>
      <c r="W130" s="221"/>
      <c r="X130" s="221"/>
      <c r="Y130" s="221"/>
      <c r="Z130" s="221"/>
      <c r="AA130" s="221"/>
      <c r="AB130" s="221"/>
      <c r="AC130" s="221"/>
      <c r="AE130" s="221" t="s">
        <v>34</v>
      </c>
      <c r="AF130" s="221"/>
      <c r="AG130" s="221"/>
      <c r="AH130" s="221"/>
      <c r="AI130" s="221"/>
      <c r="AJ130" s="221"/>
      <c r="AK130" s="221"/>
      <c r="AL130" s="221"/>
      <c r="AM130" s="221"/>
    </row>
    <row r="131" spans="1:39" ht="18" thickBot="1">
      <c r="A131" s="13" t="s">
        <v>27</v>
      </c>
      <c r="B131" s="237">
        <f>IF(B133="","",VLOOKUP(B133,'女子'!A$4:S$33,2,0))</f>
      </c>
      <c r="C131" s="238"/>
      <c r="D131" s="238"/>
      <c r="E131" s="238"/>
      <c r="F131" s="238"/>
      <c r="G131" s="238" t="s">
        <v>29</v>
      </c>
      <c r="H131" s="238"/>
      <c r="I131" s="239"/>
      <c r="J131" s="17"/>
      <c r="K131" s="13" t="s">
        <v>27</v>
      </c>
      <c r="L131" s="237">
        <f>IF(L133="","",VLOOKUP(L133,'女子'!A$4:S$33,2,0))</f>
      </c>
      <c r="M131" s="238"/>
      <c r="N131" s="238"/>
      <c r="O131" s="238"/>
      <c r="P131" s="238"/>
      <c r="Q131" s="238" t="s">
        <v>29</v>
      </c>
      <c r="R131" s="238"/>
      <c r="S131" s="239"/>
      <c r="T131" s="135"/>
      <c r="U131" s="13" t="s">
        <v>27</v>
      </c>
      <c r="V131" s="237">
        <f>IF(V133="","",VLOOKUP(V133,'女子'!A$4:W$33,2,0))</f>
      </c>
      <c r="W131" s="238"/>
      <c r="X131" s="238"/>
      <c r="Y131" s="238"/>
      <c r="Z131" s="238"/>
      <c r="AA131" s="238" t="s">
        <v>29</v>
      </c>
      <c r="AB131" s="238"/>
      <c r="AC131" s="239"/>
      <c r="AE131" s="13" t="s">
        <v>27</v>
      </c>
      <c r="AF131" s="237">
        <f>IF(AF133="","",VLOOKUP(AF133,'女子'!A$4:W$33,2,0))</f>
      </c>
      <c r="AG131" s="238"/>
      <c r="AH131" s="238"/>
      <c r="AI131" s="238"/>
      <c r="AJ131" s="238"/>
      <c r="AK131" s="238" t="s">
        <v>111</v>
      </c>
      <c r="AL131" s="238"/>
      <c r="AM131" s="239"/>
    </row>
    <row r="132" spans="1:39" ht="18" thickBot="1">
      <c r="A132" s="13" t="s">
        <v>32</v>
      </c>
      <c r="B132" s="237">
        <f>IF(B133="","",VLOOKUP(B133,'女子'!A$4:S$33,16,0))</f>
      </c>
      <c r="C132" s="238"/>
      <c r="D132" s="238"/>
      <c r="E132" s="238"/>
      <c r="F132" s="238"/>
      <c r="G132" s="239"/>
      <c r="H132" s="145" t="s">
        <v>19</v>
      </c>
      <c r="I132" s="144"/>
      <c r="J132" s="17"/>
      <c r="K132" s="13" t="s">
        <v>33</v>
      </c>
      <c r="L132" s="237">
        <f>IF(L133="","",VLOOKUP(L133,'女子'!A$4:S$33,18,0))</f>
      </c>
      <c r="M132" s="238"/>
      <c r="N132" s="238"/>
      <c r="O132" s="238"/>
      <c r="P132" s="238"/>
      <c r="Q132" s="238"/>
      <c r="R132" s="145" t="s">
        <v>19</v>
      </c>
      <c r="S132" s="144"/>
      <c r="T132" s="135"/>
      <c r="U132" s="13" t="s">
        <v>112</v>
      </c>
      <c r="V132" s="237">
        <f>IF(V133="","",VLOOKUP(V133,'女子'!A$4:W$33,20,0))</f>
      </c>
      <c r="W132" s="238"/>
      <c r="X132" s="238"/>
      <c r="Y132" s="238"/>
      <c r="Z132" s="238"/>
      <c r="AA132" s="238"/>
      <c r="AB132" s="145" t="s">
        <v>19</v>
      </c>
      <c r="AC132" s="144"/>
      <c r="AE132" s="13" t="s">
        <v>114</v>
      </c>
      <c r="AF132" s="237">
        <f>IF(AF133="","",VLOOKUP(AF133,'女子'!A$4:W$33,22,0))</f>
      </c>
      <c r="AG132" s="238"/>
      <c r="AH132" s="238"/>
      <c r="AI132" s="238"/>
      <c r="AJ132" s="238"/>
      <c r="AK132" s="238"/>
      <c r="AL132" s="145" t="s">
        <v>19</v>
      </c>
      <c r="AM132" s="144"/>
    </row>
    <row r="133" spans="1:39" ht="18" thickBot="1">
      <c r="A133" s="23" t="s">
        <v>116</v>
      </c>
      <c r="B133" s="24"/>
      <c r="C133" s="13" t="s">
        <v>28</v>
      </c>
      <c r="D133" s="166">
        <f>IF(B133="","",VLOOKUP(B133,'女子'!A$4:S$33,3,0))</f>
      </c>
      <c r="E133" s="10" t="s">
        <v>0</v>
      </c>
      <c r="F133" s="25">
        <f>IF(B133="","",VLOOKUP(B133,'女子'!A$4:S$33,4,0))</f>
      </c>
      <c r="G133" s="12" t="s">
        <v>1</v>
      </c>
      <c r="H133" s="13" t="s">
        <v>30</v>
      </c>
      <c r="I133" s="26">
        <f>IF(B133="","",VLOOKUP(B133,'女子'!A$4:S$33,6,0))</f>
      </c>
      <c r="J133" s="18"/>
      <c r="K133" s="23" t="s">
        <v>116</v>
      </c>
      <c r="L133" s="24"/>
      <c r="M133" s="13" t="s">
        <v>28</v>
      </c>
      <c r="N133" s="167">
        <f>IF(L133="","",VLOOKUP(L133,'女子'!A$4:S$33,3,0))</f>
      </c>
      <c r="O133" s="11" t="s">
        <v>0</v>
      </c>
      <c r="P133" s="25">
        <f>IF(L133="","",VLOOKUP(L133,'女子'!A$4:S$33,4,0))</f>
      </c>
      <c r="Q133" s="12" t="s">
        <v>1</v>
      </c>
      <c r="R133" s="13" t="s">
        <v>30</v>
      </c>
      <c r="S133" s="26">
        <f>IF(L133="","",VLOOKUP(L133,'女子'!A$4:S$33,6,0))</f>
      </c>
      <c r="T133" s="136"/>
      <c r="U133" s="23" t="s">
        <v>116</v>
      </c>
      <c r="V133" s="24"/>
      <c r="W133" s="13" t="s">
        <v>28</v>
      </c>
      <c r="X133" s="167">
        <f>IF(V133="","",VLOOKUP(V133,'女子'!A$4:W$33,3,0))</f>
      </c>
      <c r="Y133" s="11" t="s">
        <v>0</v>
      </c>
      <c r="Z133" s="25">
        <f>IF(V133="","",VLOOKUP(V133,'女子'!A$4:W$33,4,0))</f>
      </c>
      <c r="AA133" s="12" t="s">
        <v>1</v>
      </c>
      <c r="AB133" s="13" t="s">
        <v>30</v>
      </c>
      <c r="AC133" s="26">
        <f>IF(V133="","",VLOOKUP(V133,'女子'!A$4:W$33,6,0))</f>
      </c>
      <c r="AE133" s="23" t="s">
        <v>116</v>
      </c>
      <c r="AF133" s="24"/>
      <c r="AG133" s="13" t="s">
        <v>28</v>
      </c>
      <c r="AH133" s="167">
        <f>IF(AF133="","",VLOOKUP(AF133,'女子'!A$4:W$33,3,0))</f>
      </c>
      <c r="AI133" s="11" t="s">
        <v>0</v>
      </c>
      <c r="AJ133" s="25">
        <f>IF(AF133="","",VLOOKUP(AF133,'女子'!A$4:W$33,4,0))</f>
      </c>
      <c r="AK133" s="12" t="s">
        <v>1</v>
      </c>
      <c r="AL133" s="13" t="s">
        <v>30</v>
      </c>
      <c r="AM133" s="26">
        <f>IF(AF133="","",VLOOKUP(AF133,'女子'!A$4:W$33,6,0))</f>
      </c>
    </row>
    <row r="134" spans="1:39" ht="18" thickBot="1">
      <c r="A134" s="13" t="s">
        <v>25</v>
      </c>
      <c r="B134" s="237">
        <f>IF(B133="","",VLOOKUP(B133,'女子'!A$4:S$33,17,0))</f>
      </c>
      <c r="C134" s="238"/>
      <c r="D134" s="238"/>
      <c r="E134" s="238"/>
      <c r="F134" s="238"/>
      <c r="G134" s="238"/>
      <c r="H134" s="238"/>
      <c r="I134" s="239"/>
      <c r="J134" s="17"/>
      <c r="K134" s="13" t="s">
        <v>25</v>
      </c>
      <c r="L134" s="237">
        <f>IF(L133="","",VLOOKUP(L133,'女子'!A$4:U$33,19,0))</f>
      </c>
      <c r="M134" s="238"/>
      <c r="N134" s="238"/>
      <c r="O134" s="238"/>
      <c r="P134" s="238"/>
      <c r="Q134" s="238"/>
      <c r="R134" s="238"/>
      <c r="S134" s="239"/>
      <c r="T134" s="135"/>
      <c r="U134" s="13" t="s">
        <v>25</v>
      </c>
      <c r="V134" s="237">
        <f>IF(V133="","",VLOOKUP(V133,'女子'!A$4:W$33,21,0))</f>
      </c>
      <c r="W134" s="238"/>
      <c r="X134" s="238"/>
      <c r="Y134" s="238"/>
      <c r="Z134" s="238"/>
      <c r="AA134" s="238"/>
      <c r="AB134" s="238"/>
      <c r="AC134" s="239"/>
      <c r="AE134" s="13" t="s">
        <v>25</v>
      </c>
      <c r="AF134" s="237">
        <f>IF(AF133="","",VLOOKUP(AF133,'女子'!A$4:W$33,23,0))</f>
      </c>
      <c r="AG134" s="238"/>
      <c r="AH134" s="238"/>
      <c r="AI134" s="238"/>
      <c r="AJ134" s="238"/>
      <c r="AK134" s="238"/>
      <c r="AL134" s="238"/>
      <c r="AM134" s="239"/>
    </row>
    <row r="135" spans="1:39" ht="36" customHeight="1" thickBot="1">
      <c r="A135" s="221" t="s">
        <v>34</v>
      </c>
      <c r="B135" s="221"/>
      <c r="C135" s="221"/>
      <c r="D135" s="221"/>
      <c r="E135" s="221"/>
      <c r="F135" s="221"/>
      <c r="G135" s="221"/>
      <c r="H135" s="221"/>
      <c r="I135" s="221"/>
      <c r="J135" s="20"/>
      <c r="K135" s="221" t="s">
        <v>34</v>
      </c>
      <c r="L135" s="221"/>
      <c r="M135" s="221"/>
      <c r="N135" s="221"/>
      <c r="O135" s="221"/>
      <c r="P135" s="221"/>
      <c r="Q135" s="221"/>
      <c r="R135" s="221"/>
      <c r="S135" s="221"/>
      <c r="T135" s="130"/>
      <c r="U135" s="221" t="s">
        <v>34</v>
      </c>
      <c r="V135" s="221"/>
      <c r="W135" s="221"/>
      <c r="X135" s="221"/>
      <c r="Y135" s="221"/>
      <c r="Z135" s="221"/>
      <c r="AA135" s="221"/>
      <c r="AB135" s="221"/>
      <c r="AC135" s="221"/>
      <c r="AE135" s="221" t="s">
        <v>34</v>
      </c>
      <c r="AF135" s="221"/>
      <c r="AG135" s="221"/>
      <c r="AH135" s="221"/>
      <c r="AI135" s="221"/>
      <c r="AJ135" s="221"/>
      <c r="AK135" s="221"/>
      <c r="AL135" s="221"/>
      <c r="AM135" s="221"/>
    </row>
    <row r="136" spans="1:39" ht="18" thickBot="1">
      <c r="A136" s="13" t="s">
        <v>27</v>
      </c>
      <c r="B136" s="237">
        <f>IF(B138="","",VLOOKUP(B138,'女子'!A$4:S$33,2,0))</f>
      </c>
      <c r="C136" s="238"/>
      <c r="D136" s="238"/>
      <c r="E136" s="238"/>
      <c r="F136" s="238"/>
      <c r="G136" s="238" t="s">
        <v>29</v>
      </c>
      <c r="H136" s="238"/>
      <c r="I136" s="239"/>
      <c r="J136" s="17"/>
      <c r="K136" s="13" t="s">
        <v>27</v>
      </c>
      <c r="L136" s="237">
        <f>IF(L138="","",VLOOKUP(L138,'女子'!A$4:S$33,2,0))</f>
      </c>
      <c r="M136" s="238"/>
      <c r="N136" s="238"/>
      <c r="O136" s="238"/>
      <c r="P136" s="238"/>
      <c r="Q136" s="238" t="s">
        <v>29</v>
      </c>
      <c r="R136" s="238"/>
      <c r="S136" s="239"/>
      <c r="T136" s="135"/>
      <c r="U136" s="13" t="s">
        <v>27</v>
      </c>
      <c r="V136" s="237">
        <f>IF(V138="","",VLOOKUP(V138,'女子'!A$4:W$33,2,0))</f>
      </c>
      <c r="W136" s="238"/>
      <c r="X136" s="238"/>
      <c r="Y136" s="238"/>
      <c r="Z136" s="238"/>
      <c r="AA136" s="238" t="s">
        <v>29</v>
      </c>
      <c r="AB136" s="238"/>
      <c r="AC136" s="239"/>
      <c r="AE136" s="13" t="s">
        <v>27</v>
      </c>
      <c r="AF136" s="237">
        <f>IF(AF138="","",VLOOKUP(AF138,'女子'!A$4:W$33,2,0))</f>
      </c>
      <c r="AG136" s="238"/>
      <c r="AH136" s="238"/>
      <c r="AI136" s="238"/>
      <c r="AJ136" s="238"/>
      <c r="AK136" s="238" t="s">
        <v>111</v>
      </c>
      <c r="AL136" s="238"/>
      <c r="AM136" s="239"/>
    </row>
    <row r="137" spans="1:39" ht="18" thickBot="1">
      <c r="A137" s="13" t="s">
        <v>32</v>
      </c>
      <c r="B137" s="237">
        <f>IF(B138="","",VLOOKUP(B138,'女子'!A$4:S$33,16,0))</f>
      </c>
      <c r="C137" s="238"/>
      <c r="D137" s="238"/>
      <c r="E137" s="238"/>
      <c r="F137" s="238"/>
      <c r="G137" s="239"/>
      <c r="H137" s="145" t="s">
        <v>19</v>
      </c>
      <c r="I137" s="144"/>
      <c r="J137" s="17"/>
      <c r="K137" s="13" t="s">
        <v>33</v>
      </c>
      <c r="L137" s="237">
        <f>IF(L138="","",VLOOKUP(L138,'女子'!A$4:S$33,18,0))</f>
      </c>
      <c r="M137" s="238"/>
      <c r="N137" s="238"/>
      <c r="O137" s="238"/>
      <c r="P137" s="238"/>
      <c r="Q137" s="238"/>
      <c r="R137" s="145" t="s">
        <v>19</v>
      </c>
      <c r="S137" s="144"/>
      <c r="T137" s="135"/>
      <c r="U137" s="13" t="s">
        <v>112</v>
      </c>
      <c r="V137" s="237">
        <f>IF(V138="","",VLOOKUP(V138,'女子'!A$4:W$33,20,0))</f>
      </c>
      <c r="W137" s="238"/>
      <c r="X137" s="238"/>
      <c r="Y137" s="238"/>
      <c r="Z137" s="238"/>
      <c r="AA137" s="238"/>
      <c r="AB137" s="145" t="s">
        <v>19</v>
      </c>
      <c r="AC137" s="144"/>
      <c r="AE137" s="13" t="s">
        <v>114</v>
      </c>
      <c r="AF137" s="237">
        <f>IF(AF138="","",VLOOKUP(AF138,'女子'!A$4:W$33,22,0))</f>
      </c>
      <c r="AG137" s="238"/>
      <c r="AH137" s="238"/>
      <c r="AI137" s="238"/>
      <c r="AJ137" s="238"/>
      <c r="AK137" s="238"/>
      <c r="AL137" s="145" t="s">
        <v>19</v>
      </c>
      <c r="AM137" s="144"/>
    </row>
    <row r="138" spans="1:39" ht="18" thickBot="1">
      <c r="A138" s="23" t="s">
        <v>116</v>
      </c>
      <c r="B138" s="24"/>
      <c r="C138" s="13" t="s">
        <v>28</v>
      </c>
      <c r="D138" s="166">
        <f>IF(B138="","",VLOOKUP(B138,'女子'!A$4:S$33,3,0))</f>
      </c>
      <c r="E138" s="10" t="s">
        <v>0</v>
      </c>
      <c r="F138" s="25">
        <f>IF(B138="","",VLOOKUP(B138,'女子'!A$4:S$33,4,0))</f>
      </c>
      <c r="G138" s="12" t="s">
        <v>1</v>
      </c>
      <c r="H138" s="13" t="s">
        <v>30</v>
      </c>
      <c r="I138" s="26">
        <f>IF(B138="","",VLOOKUP(B138,'女子'!A$4:S$33,6,0))</f>
      </c>
      <c r="J138" s="18"/>
      <c r="K138" s="23" t="s">
        <v>116</v>
      </c>
      <c r="L138" s="24"/>
      <c r="M138" s="13" t="s">
        <v>28</v>
      </c>
      <c r="N138" s="167">
        <f>IF(L138="","",VLOOKUP(L138,'女子'!A$4:S$33,3,0))</f>
      </c>
      <c r="O138" s="11" t="s">
        <v>0</v>
      </c>
      <c r="P138" s="25">
        <f>IF(L138="","",VLOOKUP(L138,'女子'!A$4:S$33,4,0))</f>
      </c>
      <c r="Q138" s="12" t="s">
        <v>1</v>
      </c>
      <c r="R138" s="13" t="s">
        <v>30</v>
      </c>
      <c r="S138" s="26">
        <f>IF(L138="","",VLOOKUP(L138,'女子'!A$4:S$33,6,0))</f>
      </c>
      <c r="T138" s="136"/>
      <c r="U138" s="23" t="s">
        <v>116</v>
      </c>
      <c r="V138" s="24"/>
      <c r="W138" s="13" t="s">
        <v>28</v>
      </c>
      <c r="X138" s="167">
        <f>IF(V138="","",VLOOKUP(V138,'女子'!A$4:W$33,3,0))</f>
      </c>
      <c r="Y138" s="11" t="s">
        <v>0</v>
      </c>
      <c r="Z138" s="25">
        <f>IF(V138="","",VLOOKUP(V138,'女子'!A$4:W$33,4,0))</f>
      </c>
      <c r="AA138" s="12" t="s">
        <v>1</v>
      </c>
      <c r="AB138" s="13" t="s">
        <v>30</v>
      </c>
      <c r="AC138" s="26">
        <f>IF(V138="","",VLOOKUP(V138,'女子'!A$4:W$33,6,0))</f>
      </c>
      <c r="AE138" s="23" t="s">
        <v>116</v>
      </c>
      <c r="AF138" s="24"/>
      <c r="AG138" s="13" t="s">
        <v>28</v>
      </c>
      <c r="AH138" s="167">
        <f>IF(AF138="","",VLOOKUP(AF138,'女子'!A$4:W$33,3,0))</f>
      </c>
      <c r="AI138" s="11" t="s">
        <v>0</v>
      </c>
      <c r="AJ138" s="25">
        <f>IF(AF138="","",VLOOKUP(AF138,'女子'!A$4:W$33,4,0))</f>
      </c>
      <c r="AK138" s="12" t="s">
        <v>1</v>
      </c>
      <c r="AL138" s="13" t="s">
        <v>30</v>
      </c>
      <c r="AM138" s="26">
        <f>IF(AF138="","",VLOOKUP(AF138,'女子'!A$4:W$33,6,0))</f>
      </c>
    </row>
    <row r="139" spans="1:39" ht="18" thickBot="1">
      <c r="A139" s="13" t="s">
        <v>25</v>
      </c>
      <c r="B139" s="237">
        <f>IF(B138="","",VLOOKUP(B138,'女子'!A$4:S$33,17,0))</f>
      </c>
      <c r="C139" s="238"/>
      <c r="D139" s="238"/>
      <c r="E139" s="238"/>
      <c r="F139" s="238"/>
      <c r="G139" s="238"/>
      <c r="H139" s="238"/>
      <c r="I139" s="239"/>
      <c r="J139" s="17"/>
      <c r="K139" s="13" t="s">
        <v>25</v>
      </c>
      <c r="L139" s="237">
        <f>IF(L138="","",VLOOKUP(L138,'女子'!A$4:U$33,19,0))</f>
      </c>
      <c r="M139" s="238"/>
      <c r="N139" s="238"/>
      <c r="O139" s="238"/>
      <c r="P139" s="238"/>
      <c r="Q139" s="238"/>
      <c r="R139" s="238"/>
      <c r="S139" s="239"/>
      <c r="T139" s="135"/>
      <c r="U139" s="13" t="s">
        <v>25</v>
      </c>
      <c r="V139" s="237">
        <f>IF(V138="","",VLOOKUP(V138,'女子'!A$4:W$33,21,0))</f>
      </c>
      <c r="W139" s="238"/>
      <c r="X139" s="238"/>
      <c r="Y139" s="238"/>
      <c r="Z139" s="238"/>
      <c r="AA139" s="238"/>
      <c r="AB139" s="238"/>
      <c r="AC139" s="239"/>
      <c r="AE139" s="13" t="s">
        <v>25</v>
      </c>
      <c r="AF139" s="237">
        <f>IF(AF138="","",VLOOKUP(AF138,'女子'!A$4:W$33,23,0))</f>
      </c>
      <c r="AG139" s="238"/>
      <c r="AH139" s="238"/>
      <c r="AI139" s="238"/>
      <c r="AJ139" s="238"/>
      <c r="AK139" s="238"/>
      <c r="AL139" s="238"/>
      <c r="AM139" s="239"/>
    </row>
    <row r="140" spans="1:39" ht="36" customHeight="1" thickBot="1">
      <c r="A140" s="221" t="s">
        <v>34</v>
      </c>
      <c r="B140" s="221"/>
      <c r="C140" s="221"/>
      <c r="D140" s="221"/>
      <c r="E140" s="221"/>
      <c r="F140" s="221"/>
      <c r="G140" s="221"/>
      <c r="H140" s="221"/>
      <c r="I140" s="221"/>
      <c r="J140" s="20"/>
      <c r="K140" s="221" t="s">
        <v>34</v>
      </c>
      <c r="L140" s="221"/>
      <c r="M140" s="221"/>
      <c r="N140" s="221"/>
      <c r="O140" s="221"/>
      <c r="P140" s="221"/>
      <c r="Q140" s="221"/>
      <c r="R140" s="221"/>
      <c r="S140" s="221"/>
      <c r="T140" s="130"/>
      <c r="U140" s="221" t="s">
        <v>34</v>
      </c>
      <c r="V140" s="221"/>
      <c r="W140" s="221"/>
      <c r="X140" s="221"/>
      <c r="Y140" s="221"/>
      <c r="Z140" s="221"/>
      <c r="AA140" s="221"/>
      <c r="AB140" s="221"/>
      <c r="AC140" s="221"/>
      <c r="AE140" s="221" t="s">
        <v>34</v>
      </c>
      <c r="AF140" s="221"/>
      <c r="AG140" s="221"/>
      <c r="AH140" s="221"/>
      <c r="AI140" s="221"/>
      <c r="AJ140" s="221"/>
      <c r="AK140" s="221"/>
      <c r="AL140" s="221"/>
      <c r="AM140" s="221"/>
    </row>
    <row r="141" spans="1:39" ht="18" thickBot="1">
      <c r="A141" s="13" t="s">
        <v>27</v>
      </c>
      <c r="B141" s="237">
        <f>IF(B143="","",VLOOKUP(B143,'女子'!A$4:S$33,2,0))</f>
      </c>
      <c r="C141" s="238"/>
      <c r="D141" s="238"/>
      <c r="E141" s="238"/>
      <c r="F141" s="238"/>
      <c r="G141" s="238" t="s">
        <v>29</v>
      </c>
      <c r="H141" s="238"/>
      <c r="I141" s="239"/>
      <c r="J141" s="17"/>
      <c r="K141" s="13" t="s">
        <v>27</v>
      </c>
      <c r="L141" s="237">
        <f>IF(L143="","",VLOOKUP(L143,'女子'!A$4:S$33,2,0))</f>
      </c>
      <c r="M141" s="238"/>
      <c r="N141" s="238"/>
      <c r="O141" s="238"/>
      <c r="P141" s="238"/>
      <c r="Q141" s="238" t="s">
        <v>29</v>
      </c>
      <c r="R141" s="238"/>
      <c r="S141" s="239"/>
      <c r="T141" s="135"/>
      <c r="U141" s="13" t="s">
        <v>27</v>
      </c>
      <c r="V141" s="237">
        <f>IF(V143="","",VLOOKUP(V143,'女子'!A$4:W$33,2,0))</f>
      </c>
      <c r="W141" s="238"/>
      <c r="X141" s="238"/>
      <c r="Y141" s="238"/>
      <c r="Z141" s="238"/>
      <c r="AA141" s="238" t="s">
        <v>29</v>
      </c>
      <c r="AB141" s="238"/>
      <c r="AC141" s="239"/>
      <c r="AE141" s="13" t="s">
        <v>27</v>
      </c>
      <c r="AF141" s="237">
        <f>IF(AF143="","",VLOOKUP(AF143,'女子'!A$4:W$33,2,0))</f>
      </c>
      <c r="AG141" s="238"/>
      <c r="AH141" s="238"/>
      <c r="AI141" s="238"/>
      <c r="AJ141" s="238"/>
      <c r="AK141" s="238" t="s">
        <v>111</v>
      </c>
      <c r="AL141" s="238"/>
      <c r="AM141" s="239"/>
    </row>
    <row r="142" spans="1:39" ht="18" thickBot="1">
      <c r="A142" s="13" t="s">
        <v>32</v>
      </c>
      <c r="B142" s="237">
        <f>IF(B143="","",VLOOKUP(B143,'女子'!A$4:S$33,16,0))</f>
      </c>
      <c r="C142" s="238"/>
      <c r="D142" s="238"/>
      <c r="E142" s="238"/>
      <c r="F142" s="238"/>
      <c r="G142" s="239"/>
      <c r="H142" s="145" t="s">
        <v>19</v>
      </c>
      <c r="I142" s="144"/>
      <c r="J142" s="17"/>
      <c r="K142" s="13" t="s">
        <v>33</v>
      </c>
      <c r="L142" s="237">
        <f>IF(L143="","",VLOOKUP(L143,'女子'!A$4:S$33,18,0))</f>
      </c>
      <c r="M142" s="238"/>
      <c r="N142" s="238"/>
      <c r="O142" s="238"/>
      <c r="P142" s="238"/>
      <c r="Q142" s="238"/>
      <c r="R142" s="145" t="s">
        <v>19</v>
      </c>
      <c r="S142" s="144"/>
      <c r="T142" s="135"/>
      <c r="U142" s="13" t="s">
        <v>112</v>
      </c>
      <c r="V142" s="237">
        <f>IF(V143="","",VLOOKUP(V143,'女子'!A$4:W$33,20,0))</f>
      </c>
      <c r="W142" s="238"/>
      <c r="X142" s="238"/>
      <c r="Y142" s="238"/>
      <c r="Z142" s="238"/>
      <c r="AA142" s="238"/>
      <c r="AB142" s="145" t="s">
        <v>19</v>
      </c>
      <c r="AC142" s="144"/>
      <c r="AE142" s="13" t="s">
        <v>114</v>
      </c>
      <c r="AF142" s="237">
        <f>IF(AF143="","",VLOOKUP(AF143,'女子'!A$4:W$33,22,0))</f>
      </c>
      <c r="AG142" s="238"/>
      <c r="AH142" s="238"/>
      <c r="AI142" s="238"/>
      <c r="AJ142" s="238"/>
      <c r="AK142" s="238"/>
      <c r="AL142" s="145" t="s">
        <v>19</v>
      </c>
      <c r="AM142" s="144"/>
    </row>
    <row r="143" spans="1:39" ht="18" thickBot="1">
      <c r="A143" s="23" t="s">
        <v>116</v>
      </c>
      <c r="B143" s="24"/>
      <c r="C143" s="13" t="s">
        <v>28</v>
      </c>
      <c r="D143" s="166">
        <f>IF(B143="","",VLOOKUP(B143,'女子'!A$4:S$33,3,0))</f>
      </c>
      <c r="E143" s="10" t="s">
        <v>0</v>
      </c>
      <c r="F143" s="25">
        <f>IF(B143="","",VLOOKUP(B143,'女子'!A$4:S$33,4,0))</f>
      </c>
      <c r="G143" s="12" t="s">
        <v>1</v>
      </c>
      <c r="H143" s="13" t="s">
        <v>30</v>
      </c>
      <c r="I143" s="26">
        <f>IF(B143="","",VLOOKUP(B143,'女子'!A$4:S$33,6,0))</f>
      </c>
      <c r="J143" s="18"/>
      <c r="K143" s="23" t="s">
        <v>116</v>
      </c>
      <c r="L143" s="24"/>
      <c r="M143" s="13" t="s">
        <v>28</v>
      </c>
      <c r="N143" s="167">
        <f>IF(L143="","",VLOOKUP(L143,'女子'!A$4:S$33,3,0))</f>
      </c>
      <c r="O143" s="11" t="s">
        <v>0</v>
      </c>
      <c r="P143" s="25">
        <f>IF(L143="","",VLOOKUP(L143,'女子'!A$4:S$33,4,0))</f>
      </c>
      <c r="Q143" s="12" t="s">
        <v>1</v>
      </c>
      <c r="R143" s="13" t="s">
        <v>30</v>
      </c>
      <c r="S143" s="26">
        <f>IF(L143="","",VLOOKUP(L143,'女子'!A$4:S$33,6,0))</f>
      </c>
      <c r="T143" s="136"/>
      <c r="U143" s="23" t="s">
        <v>116</v>
      </c>
      <c r="V143" s="24"/>
      <c r="W143" s="13" t="s">
        <v>28</v>
      </c>
      <c r="X143" s="167">
        <f>IF(V143="","",VLOOKUP(V143,'女子'!A$4:W$33,3,0))</f>
      </c>
      <c r="Y143" s="11" t="s">
        <v>0</v>
      </c>
      <c r="Z143" s="25">
        <f>IF(V143="","",VLOOKUP(V143,'女子'!A$4:W$33,4,0))</f>
      </c>
      <c r="AA143" s="12" t="s">
        <v>1</v>
      </c>
      <c r="AB143" s="13" t="s">
        <v>30</v>
      </c>
      <c r="AC143" s="26">
        <f>IF(V143="","",VLOOKUP(V143,'女子'!A$4:W$33,6,0))</f>
      </c>
      <c r="AE143" s="23" t="s">
        <v>116</v>
      </c>
      <c r="AF143" s="24"/>
      <c r="AG143" s="13" t="s">
        <v>28</v>
      </c>
      <c r="AH143" s="167">
        <f>IF(AF143="","",VLOOKUP(AF143,'女子'!A$4:W$33,3,0))</f>
      </c>
      <c r="AI143" s="11" t="s">
        <v>0</v>
      </c>
      <c r="AJ143" s="25">
        <f>IF(AF143="","",VLOOKUP(AF143,'女子'!A$4:W$33,4,0))</f>
      </c>
      <c r="AK143" s="12" t="s">
        <v>1</v>
      </c>
      <c r="AL143" s="13" t="s">
        <v>30</v>
      </c>
      <c r="AM143" s="26">
        <f>IF(AF143="","",VLOOKUP(AF143,'女子'!A$4:W$33,6,0))</f>
      </c>
    </row>
    <row r="144" spans="1:39" ht="18" thickBot="1">
      <c r="A144" s="13" t="s">
        <v>25</v>
      </c>
      <c r="B144" s="237">
        <f>IF(B143="","",VLOOKUP(B143,'女子'!A$4:S$33,17,0))</f>
      </c>
      <c r="C144" s="238"/>
      <c r="D144" s="238"/>
      <c r="E144" s="238"/>
      <c r="F144" s="238"/>
      <c r="G144" s="238"/>
      <c r="H144" s="238"/>
      <c r="I144" s="239"/>
      <c r="J144" s="17"/>
      <c r="K144" s="13" t="s">
        <v>25</v>
      </c>
      <c r="L144" s="237">
        <f>IF(L143="","",VLOOKUP(L143,'女子'!A$4:U$33,19,0))</f>
      </c>
      <c r="M144" s="238"/>
      <c r="N144" s="238"/>
      <c r="O144" s="238"/>
      <c r="P144" s="238"/>
      <c r="Q144" s="238"/>
      <c r="R144" s="238"/>
      <c r="S144" s="239"/>
      <c r="T144" s="135"/>
      <c r="U144" s="13" t="s">
        <v>25</v>
      </c>
      <c r="V144" s="237">
        <f>IF(V143="","",VLOOKUP(V143,'女子'!A$4:W$33,21,0))</f>
      </c>
      <c r="W144" s="238"/>
      <c r="X144" s="238"/>
      <c r="Y144" s="238"/>
      <c r="Z144" s="238"/>
      <c r="AA144" s="238"/>
      <c r="AB144" s="238"/>
      <c r="AC144" s="239"/>
      <c r="AE144" s="13" t="s">
        <v>25</v>
      </c>
      <c r="AF144" s="237">
        <f>IF(AF143="","",VLOOKUP(AF143,'女子'!A$4:W$33,23,0))</f>
      </c>
      <c r="AG144" s="238"/>
      <c r="AH144" s="238"/>
      <c r="AI144" s="238"/>
      <c r="AJ144" s="238"/>
      <c r="AK144" s="238"/>
      <c r="AL144" s="238"/>
      <c r="AM144" s="239"/>
    </row>
    <row r="145" spans="1:39" ht="36" customHeight="1" thickBot="1">
      <c r="A145" s="221" t="s">
        <v>34</v>
      </c>
      <c r="B145" s="221"/>
      <c r="C145" s="221"/>
      <c r="D145" s="221"/>
      <c r="E145" s="221"/>
      <c r="F145" s="221"/>
      <c r="G145" s="221"/>
      <c r="H145" s="221"/>
      <c r="I145" s="221"/>
      <c r="J145" s="20"/>
      <c r="K145" s="221" t="s">
        <v>34</v>
      </c>
      <c r="L145" s="221"/>
      <c r="M145" s="221"/>
      <c r="N145" s="221"/>
      <c r="O145" s="221"/>
      <c r="P145" s="221"/>
      <c r="Q145" s="221"/>
      <c r="R145" s="221"/>
      <c r="S145" s="221"/>
      <c r="T145" s="130"/>
      <c r="U145" s="221" t="s">
        <v>34</v>
      </c>
      <c r="V145" s="221"/>
      <c r="W145" s="221"/>
      <c r="X145" s="221"/>
      <c r="Y145" s="221"/>
      <c r="Z145" s="221"/>
      <c r="AA145" s="221"/>
      <c r="AB145" s="221"/>
      <c r="AC145" s="221"/>
      <c r="AE145" s="221" t="s">
        <v>34</v>
      </c>
      <c r="AF145" s="221"/>
      <c r="AG145" s="221"/>
      <c r="AH145" s="221"/>
      <c r="AI145" s="221"/>
      <c r="AJ145" s="221"/>
      <c r="AK145" s="221"/>
      <c r="AL145" s="221"/>
      <c r="AM145" s="221"/>
    </row>
    <row r="146" spans="1:39" ht="18" thickBot="1">
      <c r="A146" s="13" t="s">
        <v>27</v>
      </c>
      <c r="B146" s="237">
        <f>IF(B148="","",VLOOKUP(B148,'女子'!A$4:S$33,2,0))</f>
      </c>
      <c r="C146" s="238"/>
      <c r="D146" s="238"/>
      <c r="E146" s="238"/>
      <c r="F146" s="238"/>
      <c r="G146" s="238" t="s">
        <v>29</v>
      </c>
      <c r="H146" s="238"/>
      <c r="I146" s="239"/>
      <c r="J146" s="17"/>
      <c r="K146" s="13" t="s">
        <v>27</v>
      </c>
      <c r="L146" s="237">
        <f>IF(L148="","",VLOOKUP(L148,'女子'!A$4:S$33,2,0))</f>
      </c>
      <c r="M146" s="238"/>
      <c r="N146" s="238"/>
      <c r="O146" s="238"/>
      <c r="P146" s="238"/>
      <c r="Q146" s="238" t="s">
        <v>29</v>
      </c>
      <c r="R146" s="238"/>
      <c r="S146" s="239"/>
      <c r="T146" s="135"/>
      <c r="U146" s="13" t="s">
        <v>27</v>
      </c>
      <c r="V146" s="237">
        <f>IF(V148="","",VLOOKUP(V148,'女子'!A$4:W$33,2,0))</f>
      </c>
      <c r="W146" s="238"/>
      <c r="X146" s="238"/>
      <c r="Y146" s="238"/>
      <c r="Z146" s="238"/>
      <c r="AA146" s="238" t="s">
        <v>29</v>
      </c>
      <c r="AB146" s="238"/>
      <c r="AC146" s="239"/>
      <c r="AE146" s="13" t="s">
        <v>27</v>
      </c>
      <c r="AF146" s="237">
        <f>IF(AF148="","",VLOOKUP(AF148,'女子'!A$4:W$33,2,0))</f>
      </c>
      <c r="AG146" s="238"/>
      <c r="AH146" s="238"/>
      <c r="AI146" s="238"/>
      <c r="AJ146" s="238"/>
      <c r="AK146" s="238" t="s">
        <v>111</v>
      </c>
      <c r="AL146" s="238"/>
      <c r="AM146" s="239"/>
    </row>
    <row r="147" spans="1:39" ht="18" thickBot="1">
      <c r="A147" s="13" t="s">
        <v>32</v>
      </c>
      <c r="B147" s="237">
        <f>IF(B148="","",VLOOKUP(B148,'女子'!A$4:S$33,16,0))</f>
      </c>
      <c r="C147" s="238"/>
      <c r="D147" s="238"/>
      <c r="E147" s="238"/>
      <c r="F147" s="238"/>
      <c r="G147" s="239"/>
      <c r="H147" s="145" t="s">
        <v>19</v>
      </c>
      <c r="I147" s="144"/>
      <c r="J147" s="17"/>
      <c r="K147" s="13" t="s">
        <v>33</v>
      </c>
      <c r="L147" s="237">
        <f>IF(L148="","",VLOOKUP(L148,'女子'!A$4:S$33,18,0))</f>
      </c>
      <c r="M147" s="238"/>
      <c r="N147" s="238"/>
      <c r="O147" s="238"/>
      <c r="P147" s="238"/>
      <c r="Q147" s="238"/>
      <c r="R147" s="145" t="s">
        <v>19</v>
      </c>
      <c r="S147" s="144"/>
      <c r="T147" s="135"/>
      <c r="U147" s="13" t="s">
        <v>112</v>
      </c>
      <c r="V147" s="237">
        <f>IF(V148="","",VLOOKUP(V148,'女子'!A$4:W$33,20,0))</f>
      </c>
      <c r="W147" s="238"/>
      <c r="X147" s="238"/>
      <c r="Y147" s="238"/>
      <c r="Z147" s="238"/>
      <c r="AA147" s="238"/>
      <c r="AB147" s="145" t="s">
        <v>19</v>
      </c>
      <c r="AC147" s="144"/>
      <c r="AE147" s="13" t="s">
        <v>114</v>
      </c>
      <c r="AF147" s="237">
        <f>IF(AF148="","",VLOOKUP(AF148,'女子'!A$4:W$33,22,0))</f>
      </c>
      <c r="AG147" s="238"/>
      <c r="AH147" s="238"/>
      <c r="AI147" s="238"/>
      <c r="AJ147" s="238"/>
      <c r="AK147" s="238"/>
      <c r="AL147" s="145" t="s">
        <v>19</v>
      </c>
      <c r="AM147" s="144"/>
    </row>
    <row r="148" spans="1:39" ht="18" thickBot="1">
      <c r="A148" s="23" t="s">
        <v>116</v>
      </c>
      <c r="B148" s="24"/>
      <c r="C148" s="13" t="s">
        <v>28</v>
      </c>
      <c r="D148" s="166">
        <f>IF(B148="","",VLOOKUP(B148,'女子'!A$4:S$33,3,0))</f>
      </c>
      <c r="E148" s="10" t="s">
        <v>0</v>
      </c>
      <c r="F148" s="25">
        <f>IF(B148="","",VLOOKUP(B148,'女子'!A$4:S$33,4,0))</f>
      </c>
      <c r="G148" s="12" t="s">
        <v>1</v>
      </c>
      <c r="H148" s="13" t="s">
        <v>30</v>
      </c>
      <c r="I148" s="26">
        <f>IF(B148="","",VLOOKUP(B148,'女子'!A$4:S$33,6,0))</f>
      </c>
      <c r="J148" s="18"/>
      <c r="K148" s="23" t="s">
        <v>116</v>
      </c>
      <c r="L148" s="24"/>
      <c r="M148" s="13" t="s">
        <v>28</v>
      </c>
      <c r="N148" s="167">
        <f>IF(L148="","",VLOOKUP(L148,'女子'!A$4:S$33,3,0))</f>
      </c>
      <c r="O148" s="11" t="s">
        <v>0</v>
      </c>
      <c r="P148" s="25">
        <f>IF(L148="","",VLOOKUP(L148,'女子'!A$4:S$33,4,0))</f>
      </c>
      <c r="Q148" s="12" t="s">
        <v>1</v>
      </c>
      <c r="R148" s="13" t="s">
        <v>30</v>
      </c>
      <c r="S148" s="26">
        <f>IF(L148="","",VLOOKUP(L148,'女子'!A$4:S$33,6,0))</f>
      </c>
      <c r="T148" s="136"/>
      <c r="U148" s="23" t="s">
        <v>116</v>
      </c>
      <c r="V148" s="24"/>
      <c r="W148" s="13" t="s">
        <v>28</v>
      </c>
      <c r="X148" s="167">
        <f>IF(V148="","",VLOOKUP(V148,'女子'!A$4:W$33,3,0))</f>
      </c>
      <c r="Y148" s="11" t="s">
        <v>0</v>
      </c>
      <c r="Z148" s="25">
        <f>IF(V148="","",VLOOKUP(V148,'女子'!A$4:W$33,4,0))</f>
      </c>
      <c r="AA148" s="12" t="s">
        <v>1</v>
      </c>
      <c r="AB148" s="13" t="s">
        <v>30</v>
      </c>
      <c r="AC148" s="26">
        <f>IF(V148="","",VLOOKUP(V148,'女子'!A$4:W$33,6,0))</f>
      </c>
      <c r="AE148" s="23" t="s">
        <v>116</v>
      </c>
      <c r="AF148" s="24"/>
      <c r="AG148" s="13" t="s">
        <v>28</v>
      </c>
      <c r="AH148" s="167">
        <f>IF(AF148="","",VLOOKUP(AF148,'女子'!A$4:W$33,3,0))</f>
      </c>
      <c r="AI148" s="11" t="s">
        <v>0</v>
      </c>
      <c r="AJ148" s="25">
        <f>IF(AF148="","",VLOOKUP(AF148,'女子'!A$4:W$33,4,0))</f>
      </c>
      <c r="AK148" s="12" t="s">
        <v>1</v>
      </c>
      <c r="AL148" s="13" t="s">
        <v>30</v>
      </c>
      <c r="AM148" s="26">
        <f>IF(AF148="","",VLOOKUP(AF148,'女子'!A$4:W$33,6,0))</f>
      </c>
    </row>
    <row r="149" spans="1:39" ht="18" thickBot="1">
      <c r="A149" s="13" t="s">
        <v>25</v>
      </c>
      <c r="B149" s="237">
        <f>IF(B148="","",VLOOKUP(B148,'女子'!A$4:S$33,17,0))</f>
      </c>
      <c r="C149" s="238"/>
      <c r="D149" s="238"/>
      <c r="E149" s="238"/>
      <c r="F149" s="238"/>
      <c r="G149" s="238"/>
      <c r="H149" s="238"/>
      <c r="I149" s="239"/>
      <c r="J149" s="17"/>
      <c r="K149" s="13" t="s">
        <v>25</v>
      </c>
      <c r="L149" s="237">
        <f>IF(L148="","",VLOOKUP(L148,'女子'!A$4:U$33,19,0))</f>
      </c>
      <c r="M149" s="238"/>
      <c r="N149" s="238"/>
      <c r="O149" s="238"/>
      <c r="P149" s="238"/>
      <c r="Q149" s="238"/>
      <c r="R149" s="238"/>
      <c r="S149" s="239"/>
      <c r="T149" s="135"/>
      <c r="U149" s="13" t="s">
        <v>25</v>
      </c>
      <c r="V149" s="237">
        <f>IF(V148="","",VLOOKUP(V148,'女子'!A$4:W$33,21,0))</f>
      </c>
      <c r="W149" s="238"/>
      <c r="X149" s="238"/>
      <c r="Y149" s="238"/>
      <c r="Z149" s="238"/>
      <c r="AA149" s="238"/>
      <c r="AB149" s="238"/>
      <c r="AC149" s="239"/>
      <c r="AE149" s="13" t="s">
        <v>25</v>
      </c>
      <c r="AF149" s="237">
        <f>IF(AF148="","",VLOOKUP(AF148,'女子'!A$4:W$33,23,0))</f>
      </c>
      <c r="AG149" s="238"/>
      <c r="AH149" s="238"/>
      <c r="AI149" s="238"/>
      <c r="AJ149" s="238"/>
      <c r="AK149" s="238"/>
      <c r="AL149" s="238"/>
      <c r="AM149" s="239"/>
    </row>
    <row r="150" spans="1:39" ht="36" customHeight="1" thickBot="1">
      <c r="A150" s="221" t="s">
        <v>34</v>
      </c>
      <c r="B150" s="221"/>
      <c r="C150" s="221"/>
      <c r="D150" s="221"/>
      <c r="E150" s="221"/>
      <c r="F150" s="221"/>
      <c r="G150" s="221"/>
      <c r="H150" s="221"/>
      <c r="I150" s="221"/>
      <c r="J150" s="20"/>
      <c r="K150" s="221" t="s">
        <v>34</v>
      </c>
      <c r="L150" s="221"/>
      <c r="M150" s="221"/>
      <c r="N150" s="221"/>
      <c r="O150" s="221"/>
      <c r="P150" s="221"/>
      <c r="Q150" s="221"/>
      <c r="R150" s="221"/>
      <c r="S150" s="221"/>
      <c r="T150" s="130"/>
      <c r="U150" s="221" t="s">
        <v>34</v>
      </c>
      <c r="V150" s="221"/>
      <c r="W150" s="221"/>
      <c r="X150" s="221"/>
      <c r="Y150" s="221"/>
      <c r="Z150" s="221"/>
      <c r="AA150" s="221"/>
      <c r="AB150" s="221"/>
      <c r="AC150" s="221"/>
      <c r="AE150" s="221" t="s">
        <v>34</v>
      </c>
      <c r="AF150" s="221"/>
      <c r="AG150" s="221"/>
      <c r="AH150" s="221"/>
      <c r="AI150" s="221"/>
      <c r="AJ150" s="221"/>
      <c r="AK150" s="221"/>
      <c r="AL150" s="221"/>
      <c r="AM150" s="221"/>
    </row>
    <row r="151" spans="1:39" ht="18" thickBot="1">
      <c r="A151" s="13" t="s">
        <v>27</v>
      </c>
      <c r="B151" s="237">
        <f>IF(B153="","",VLOOKUP(B153,'女子'!A$4:S$33,2,0))</f>
      </c>
      <c r="C151" s="238"/>
      <c r="D151" s="238"/>
      <c r="E151" s="238"/>
      <c r="F151" s="238"/>
      <c r="G151" s="238" t="s">
        <v>29</v>
      </c>
      <c r="H151" s="238"/>
      <c r="I151" s="239"/>
      <c r="J151" s="21"/>
      <c r="K151" s="13" t="s">
        <v>27</v>
      </c>
      <c r="L151" s="237">
        <f>IF(L153="","",VLOOKUP(L153,'女子'!A$4:S$33,2,0))</f>
      </c>
      <c r="M151" s="238"/>
      <c r="N151" s="238"/>
      <c r="O151" s="238"/>
      <c r="P151" s="238"/>
      <c r="Q151" s="238" t="s">
        <v>29</v>
      </c>
      <c r="R151" s="238"/>
      <c r="S151" s="239"/>
      <c r="T151" s="135"/>
      <c r="U151" s="13" t="s">
        <v>27</v>
      </c>
      <c r="V151" s="237">
        <f>IF(V153="","",VLOOKUP(V153,'女子'!A$4:W$33,2,0))</f>
      </c>
      <c r="W151" s="238"/>
      <c r="X151" s="238"/>
      <c r="Y151" s="238"/>
      <c r="Z151" s="238"/>
      <c r="AA151" s="238" t="s">
        <v>29</v>
      </c>
      <c r="AB151" s="238"/>
      <c r="AC151" s="239"/>
      <c r="AE151" s="13" t="s">
        <v>27</v>
      </c>
      <c r="AF151" s="237">
        <f>IF(AF153="","",VLOOKUP(AF153,'女子'!A$4:W$33,2,0))</f>
      </c>
      <c r="AG151" s="238"/>
      <c r="AH151" s="238"/>
      <c r="AI151" s="238"/>
      <c r="AJ151" s="238"/>
      <c r="AK151" s="238" t="s">
        <v>111</v>
      </c>
      <c r="AL151" s="238"/>
      <c r="AM151" s="239"/>
    </row>
    <row r="152" spans="1:39" ht="18" thickBot="1">
      <c r="A152" s="13" t="s">
        <v>32</v>
      </c>
      <c r="B152" s="237">
        <f>IF(B153="","",VLOOKUP(B153,'女子'!A$4:S$33,16,0))</f>
      </c>
      <c r="C152" s="238"/>
      <c r="D152" s="238"/>
      <c r="E152" s="238"/>
      <c r="F152" s="238"/>
      <c r="G152" s="239"/>
      <c r="H152" s="145" t="s">
        <v>19</v>
      </c>
      <c r="I152" s="144"/>
      <c r="J152" s="21"/>
      <c r="K152" s="13" t="s">
        <v>33</v>
      </c>
      <c r="L152" s="237">
        <f>IF(L153="","",VLOOKUP(L153,'女子'!A$4:S$33,18,0))</f>
      </c>
      <c r="M152" s="238"/>
      <c r="N152" s="238"/>
      <c r="O152" s="238"/>
      <c r="P152" s="238"/>
      <c r="Q152" s="238"/>
      <c r="R152" s="145" t="s">
        <v>19</v>
      </c>
      <c r="S152" s="144"/>
      <c r="T152" s="135"/>
      <c r="U152" s="13" t="s">
        <v>112</v>
      </c>
      <c r="V152" s="237">
        <f>IF(V153="","",VLOOKUP(V153,'女子'!A$4:W$33,20,0))</f>
      </c>
      <c r="W152" s="238"/>
      <c r="X152" s="238"/>
      <c r="Y152" s="238"/>
      <c r="Z152" s="238"/>
      <c r="AA152" s="238"/>
      <c r="AB152" s="145" t="s">
        <v>19</v>
      </c>
      <c r="AC152" s="144"/>
      <c r="AE152" s="13" t="s">
        <v>114</v>
      </c>
      <c r="AF152" s="237">
        <f>IF(AF153="","",VLOOKUP(AF153,'女子'!A$4:W$33,22,0))</f>
      </c>
      <c r="AG152" s="238"/>
      <c r="AH152" s="238"/>
      <c r="AI152" s="238"/>
      <c r="AJ152" s="238"/>
      <c r="AK152" s="238"/>
      <c r="AL152" s="145" t="s">
        <v>19</v>
      </c>
      <c r="AM152" s="144"/>
    </row>
    <row r="153" spans="1:39" ht="18" thickBot="1">
      <c r="A153" s="23" t="s">
        <v>116</v>
      </c>
      <c r="B153" s="24"/>
      <c r="C153" s="13" t="s">
        <v>28</v>
      </c>
      <c r="D153" s="166">
        <f>IF(B153="","",VLOOKUP(B153,'女子'!A$4:S$33,3,0))</f>
      </c>
      <c r="E153" s="10" t="s">
        <v>0</v>
      </c>
      <c r="F153" s="25">
        <f>IF(B153="","",VLOOKUP(B153,'女子'!A$4:S$33,4,0))</f>
      </c>
      <c r="G153" s="12" t="s">
        <v>1</v>
      </c>
      <c r="H153" s="13" t="s">
        <v>30</v>
      </c>
      <c r="I153" s="26">
        <f>IF(B153="","",VLOOKUP(B153,'女子'!A$4:S$33,6,0))</f>
      </c>
      <c r="J153" s="22"/>
      <c r="K153" s="23" t="s">
        <v>116</v>
      </c>
      <c r="L153" s="24"/>
      <c r="M153" s="13" t="s">
        <v>28</v>
      </c>
      <c r="N153" s="167">
        <f>IF(L153="","",VLOOKUP(L153,'女子'!A$4:S$33,3,0))</f>
      </c>
      <c r="O153" s="11" t="s">
        <v>0</v>
      </c>
      <c r="P153" s="25">
        <f>IF(L153="","",VLOOKUP(L153,'女子'!A$4:S$33,4,0))</f>
      </c>
      <c r="Q153" s="12" t="s">
        <v>1</v>
      </c>
      <c r="R153" s="13" t="s">
        <v>30</v>
      </c>
      <c r="S153" s="26">
        <f>IF(L153="","",VLOOKUP(L153,'女子'!A$4:S$33,6,0))</f>
      </c>
      <c r="T153" s="136"/>
      <c r="U153" s="23" t="s">
        <v>116</v>
      </c>
      <c r="V153" s="24"/>
      <c r="W153" s="13" t="s">
        <v>28</v>
      </c>
      <c r="X153" s="167">
        <f>IF(V153="","",VLOOKUP(V153,'女子'!A$4:W$33,3,0))</f>
      </c>
      <c r="Y153" s="11" t="s">
        <v>0</v>
      </c>
      <c r="Z153" s="25">
        <f>IF(V153="","",VLOOKUP(V153,'女子'!A$4:W$33,4,0))</f>
      </c>
      <c r="AA153" s="12" t="s">
        <v>1</v>
      </c>
      <c r="AB153" s="13" t="s">
        <v>30</v>
      </c>
      <c r="AC153" s="26">
        <f>IF(V153="","",VLOOKUP(V153,'女子'!A$4:W$33,6,0))</f>
      </c>
      <c r="AE153" s="23" t="s">
        <v>116</v>
      </c>
      <c r="AF153" s="24"/>
      <c r="AG153" s="13" t="s">
        <v>28</v>
      </c>
      <c r="AH153" s="167">
        <f>IF(AF153="","",VLOOKUP(AF153,'女子'!A$4:W$33,3,0))</f>
      </c>
      <c r="AI153" s="11" t="s">
        <v>0</v>
      </c>
      <c r="AJ153" s="25">
        <f>IF(AF153="","",VLOOKUP(AF153,'女子'!A$4:W$33,4,0))</f>
      </c>
      <c r="AK153" s="12" t="s">
        <v>1</v>
      </c>
      <c r="AL153" s="13" t="s">
        <v>30</v>
      </c>
      <c r="AM153" s="26">
        <f>IF(AF153="","",VLOOKUP(AF153,'女子'!A$4:W$33,6,0))</f>
      </c>
    </row>
    <row r="154" spans="1:39" ht="18" thickBot="1">
      <c r="A154" s="13" t="s">
        <v>25</v>
      </c>
      <c r="B154" s="237">
        <f>IF(B153="","",VLOOKUP(B153,'女子'!A$4:S$33,17,0))</f>
      </c>
      <c r="C154" s="238"/>
      <c r="D154" s="238"/>
      <c r="E154" s="238"/>
      <c r="F154" s="238"/>
      <c r="G154" s="238"/>
      <c r="H154" s="238"/>
      <c r="I154" s="239"/>
      <c r="J154" s="21"/>
      <c r="K154" s="13" t="s">
        <v>25</v>
      </c>
      <c r="L154" s="237">
        <f>IF(L153="","",VLOOKUP(L153,'女子'!A$4:U$33,19,0))</f>
      </c>
      <c r="M154" s="238"/>
      <c r="N154" s="238"/>
      <c r="O154" s="238"/>
      <c r="P154" s="238"/>
      <c r="Q154" s="238"/>
      <c r="R154" s="238"/>
      <c r="S154" s="239"/>
      <c r="T154" s="135"/>
      <c r="U154" s="13" t="s">
        <v>25</v>
      </c>
      <c r="V154" s="237">
        <f>IF(V153="","",VLOOKUP(V153,'女子'!A$4:W$33,21,0))</f>
      </c>
      <c r="W154" s="238"/>
      <c r="X154" s="238"/>
      <c r="Y154" s="238"/>
      <c r="Z154" s="238"/>
      <c r="AA154" s="238"/>
      <c r="AB154" s="238"/>
      <c r="AC154" s="239"/>
      <c r="AE154" s="13" t="s">
        <v>25</v>
      </c>
      <c r="AF154" s="237">
        <f>IF(AF153="","",VLOOKUP(AF153,'女子'!A$4:W$33,23,0))</f>
      </c>
      <c r="AG154" s="238"/>
      <c r="AH154" s="238"/>
      <c r="AI154" s="238"/>
      <c r="AJ154" s="238"/>
      <c r="AK154" s="238"/>
      <c r="AL154" s="238"/>
      <c r="AM154" s="239"/>
    </row>
  </sheetData>
  <sheetProtection sheet="1" objects="1" scenarios="1" selectLockedCells="1"/>
  <mergeCells count="584">
    <mergeCell ref="AF151:AJ151"/>
    <mergeCell ref="AK151:AM151"/>
    <mergeCell ref="AF152:AK152"/>
    <mergeCell ref="AF154:AM154"/>
    <mergeCell ref="U1:AC1"/>
    <mergeCell ref="AE1:AM1"/>
    <mergeCell ref="AF142:AK142"/>
    <mergeCell ref="AF144:AM144"/>
    <mergeCell ref="AF146:AJ146"/>
    <mergeCell ref="AK146:AM146"/>
    <mergeCell ref="AF147:AK147"/>
    <mergeCell ref="AF149:AM149"/>
    <mergeCell ref="AF136:AJ136"/>
    <mergeCell ref="AK136:AM136"/>
    <mergeCell ref="AF137:AK137"/>
    <mergeCell ref="AF139:AM139"/>
    <mergeCell ref="AF141:AJ141"/>
    <mergeCell ref="AK141:AM141"/>
    <mergeCell ref="AF127:AK127"/>
    <mergeCell ref="AF129:AM129"/>
    <mergeCell ref="AF131:AJ131"/>
    <mergeCell ref="AK131:AM131"/>
    <mergeCell ref="AF132:AK132"/>
    <mergeCell ref="AF134:AM134"/>
    <mergeCell ref="AF120:AJ120"/>
    <mergeCell ref="AK120:AM120"/>
    <mergeCell ref="AF121:AK121"/>
    <mergeCell ref="AF123:AM123"/>
    <mergeCell ref="AF126:AJ126"/>
    <mergeCell ref="AK126:AM126"/>
    <mergeCell ref="AF113:AM113"/>
    <mergeCell ref="AF115:AJ115"/>
    <mergeCell ref="AK115:AM115"/>
    <mergeCell ref="AF116:AK116"/>
    <mergeCell ref="AF118:AM118"/>
    <mergeCell ref="AE114:AM114"/>
    <mergeCell ref="AF106:AK106"/>
    <mergeCell ref="AF108:AM108"/>
    <mergeCell ref="AF110:AJ110"/>
    <mergeCell ref="AK110:AM110"/>
    <mergeCell ref="AE109:AM109"/>
    <mergeCell ref="AF111:AK111"/>
    <mergeCell ref="AF100:AJ100"/>
    <mergeCell ref="AK100:AM100"/>
    <mergeCell ref="AF101:AK101"/>
    <mergeCell ref="AF103:AM103"/>
    <mergeCell ref="AF105:AJ105"/>
    <mergeCell ref="AK105:AM105"/>
    <mergeCell ref="AF90:AK90"/>
    <mergeCell ref="AF92:AM92"/>
    <mergeCell ref="AF95:AJ95"/>
    <mergeCell ref="AK95:AM95"/>
    <mergeCell ref="AF96:AK96"/>
    <mergeCell ref="AF98:AM98"/>
    <mergeCell ref="AF84:AJ84"/>
    <mergeCell ref="AK84:AM84"/>
    <mergeCell ref="AF85:AK85"/>
    <mergeCell ref="AF87:AM87"/>
    <mergeCell ref="AF89:AJ89"/>
    <mergeCell ref="AK89:AM89"/>
    <mergeCell ref="AF70:AK70"/>
    <mergeCell ref="AF72:AM72"/>
    <mergeCell ref="AE68:AM68"/>
    <mergeCell ref="AF74:AJ74"/>
    <mergeCell ref="AK74:AM74"/>
    <mergeCell ref="AF75:AK75"/>
    <mergeCell ref="AF53:AJ53"/>
    <mergeCell ref="AK53:AM53"/>
    <mergeCell ref="AF54:AK54"/>
    <mergeCell ref="AF56:AM56"/>
    <mergeCell ref="AF64:AJ64"/>
    <mergeCell ref="AK64:AM64"/>
    <mergeCell ref="AF58:AJ58"/>
    <mergeCell ref="AK58:AM58"/>
    <mergeCell ref="AF59:AK59"/>
    <mergeCell ref="AF61:AM61"/>
    <mergeCell ref="AF44:AK44"/>
    <mergeCell ref="AF46:AM46"/>
    <mergeCell ref="AF48:AJ48"/>
    <mergeCell ref="AK48:AM48"/>
    <mergeCell ref="AF49:AK49"/>
    <mergeCell ref="AF51:AM51"/>
    <mergeCell ref="AE47:AM47"/>
    <mergeCell ref="AF38:AJ38"/>
    <mergeCell ref="AK38:AM38"/>
    <mergeCell ref="AF39:AK39"/>
    <mergeCell ref="AF41:AM41"/>
    <mergeCell ref="AF43:AJ43"/>
    <mergeCell ref="AK43:AM43"/>
    <mergeCell ref="AE42:AM42"/>
    <mergeCell ref="AF29:AK29"/>
    <mergeCell ref="AF31:AM31"/>
    <mergeCell ref="AF33:AJ33"/>
    <mergeCell ref="AK33:AM33"/>
    <mergeCell ref="AF34:AK34"/>
    <mergeCell ref="AF36:AM36"/>
    <mergeCell ref="V151:Z151"/>
    <mergeCell ref="AA151:AC151"/>
    <mergeCell ref="V152:AA152"/>
    <mergeCell ref="V154:AC154"/>
    <mergeCell ref="AF23:AJ23"/>
    <mergeCell ref="AK23:AM23"/>
    <mergeCell ref="AF24:AK24"/>
    <mergeCell ref="AF26:AM26"/>
    <mergeCell ref="AF28:AJ28"/>
    <mergeCell ref="AK28:AM28"/>
    <mergeCell ref="V142:AA142"/>
    <mergeCell ref="V144:AC144"/>
    <mergeCell ref="V146:Z146"/>
    <mergeCell ref="AA146:AC146"/>
    <mergeCell ref="V147:AA147"/>
    <mergeCell ref="V149:AC149"/>
    <mergeCell ref="U145:AC145"/>
    <mergeCell ref="V136:Z136"/>
    <mergeCell ref="AA136:AC136"/>
    <mergeCell ref="V137:AA137"/>
    <mergeCell ref="V139:AC139"/>
    <mergeCell ref="U135:AC135"/>
    <mergeCell ref="V141:Z141"/>
    <mergeCell ref="AA141:AC141"/>
    <mergeCell ref="U140:AC140"/>
    <mergeCell ref="V129:AC129"/>
    <mergeCell ref="V131:Z131"/>
    <mergeCell ref="AA131:AC131"/>
    <mergeCell ref="U130:AC130"/>
    <mergeCell ref="V132:AA132"/>
    <mergeCell ref="V134:AC134"/>
    <mergeCell ref="V121:AA121"/>
    <mergeCell ref="V123:AC123"/>
    <mergeCell ref="U119:AC119"/>
    <mergeCell ref="V126:Z126"/>
    <mergeCell ref="AA126:AC126"/>
    <mergeCell ref="V127:AA127"/>
    <mergeCell ref="V115:Z115"/>
    <mergeCell ref="AA115:AC115"/>
    <mergeCell ref="U114:AC114"/>
    <mergeCell ref="V116:AA116"/>
    <mergeCell ref="V118:AC118"/>
    <mergeCell ref="V120:Z120"/>
    <mergeCell ref="AA120:AC120"/>
    <mergeCell ref="V106:AA106"/>
    <mergeCell ref="V108:AC108"/>
    <mergeCell ref="V110:Z110"/>
    <mergeCell ref="AA110:AC110"/>
    <mergeCell ref="V111:AA111"/>
    <mergeCell ref="V113:AC113"/>
    <mergeCell ref="V100:Z100"/>
    <mergeCell ref="AA100:AC100"/>
    <mergeCell ref="V101:AA101"/>
    <mergeCell ref="V103:AC103"/>
    <mergeCell ref="V105:Z105"/>
    <mergeCell ref="AA105:AC105"/>
    <mergeCell ref="V90:AA90"/>
    <mergeCell ref="V92:AC92"/>
    <mergeCell ref="V95:Z95"/>
    <mergeCell ref="AA95:AC95"/>
    <mergeCell ref="V96:AA96"/>
    <mergeCell ref="V98:AC98"/>
    <mergeCell ref="V84:Z84"/>
    <mergeCell ref="AA84:AC84"/>
    <mergeCell ref="V85:AA85"/>
    <mergeCell ref="V87:AC87"/>
    <mergeCell ref="V89:Z89"/>
    <mergeCell ref="AA89:AC89"/>
    <mergeCell ref="V70:AA70"/>
    <mergeCell ref="V72:AC72"/>
    <mergeCell ref="V74:Z74"/>
    <mergeCell ref="AA74:AC74"/>
    <mergeCell ref="V75:AA75"/>
    <mergeCell ref="V77:AC77"/>
    <mergeCell ref="V64:Z64"/>
    <mergeCell ref="AA64:AC64"/>
    <mergeCell ref="V65:AA65"/>
    <mergeCell ref="V67:AC67"/>
    <mergeCell ref="V69:Z69"/>
    <mergeCell ref="AA69:AC69"/>
    <mergeCell ref="V54:AA54"/>
    <mergeCell ref="V56:AC56"/>
    <mergeCell ref="V58:Z58"/>
    <mergeCell ref="AA58:AC58"/>
    <mergeCell ref="V59:AA59"/>
    <mergeCell ref="V61:AC61"/>
    <mergeCell ref="V48:Z48"/>
    <mergeCell ref="AA48:AC48"/>
    <mergeCell ref="V49:AA49"/>
    <mergeCell ref="V51:AC51"/>
    <mergeCell ref="V53:Z53"/>
    <mergeCell ref="AA53:AC53"/>
    <mergeCell ref="AF8:AJ8"/>
    <mergeCell ref="AK8:AM8"/>
    <mergeCell ref="AF9:AK9"/>
    <mergeCell ref="AF11:AM11"/>
    <mergeCell ref="AF13:AJ13"/>
    <mergeCell ref="AK13:AM13"/>
    <mergeCell ref="AF14:AK14"/>
    <mergeCell ref="AF16:AM16"/>
    <mergeCell ref="AF18:AJ18"/>
    <mergeCell ref="AK18:AM18"/>
    <mergeCell ref="AF19:AK19"/>
    <mergeCell ref="AF21:AM21"/>
    <mergeCell ref="V34:AA34"/>
    <mergeCell ref="V36:AC36"/>
    <mergeCell ref="V38:Z38"/>
    <mergeCell ref="AA38:AC38"/>
    <mergeCell ref="V39:AA39"/>
    <mergeCell ref="V41:AC41"/>
    <mergeCell ref="V28:Z28"/>
    <mergeCell ref="AA28:AC28"/>
    <mergeCell ref="V29:AA29"/>
    <mergeCell ref="V31:AC31"/>
    <mergeCell ref="V33:Z33"/>
    <mergeCell ref="AA33:AC33"/>
    <mergeCell ref="V19:AA19"/>
    <mergeCell ref="V21:AC21"/>
    <mergeCell ref="V23:Z23"/>
    <mergeCell ref="AA23:AC23"/>
    <mergeCell ref="V24:AA24"/>
    <mergeCell ref="V26:AC26"/>
    <mergeCell ref="V13:Z13"/>
    <mergeCell ref="AA13:AC13"/>
    <mergeCell ref="V14:AA14"/>
    <mergeCell ref="V16:AC16"/>
    <mergeCell ref="V18:Z18"/>
    <mergeCell ref="AA18:AC18"/>
    <mergeCell ref="V3:Z3"/>
    <mergeCell ref="AA3:AC3"/>
    <mergeCell ref="V6:AC6"/>
    <mergeCell ref="AF3:AJ3"/>
    <mergeCell ref="AK3:AM3"/>
    <mergeCell ref="AF6:AM6"/>
    <mergeCell ref="V4:AA4"/>
    <mergeCell ref="AF4:AK4"/>
    <mergeCell ref="A1:I1"/>
    <mergeCell ref="K1:S1"/>
    <mergeCell ref="B3:F3"/>
    <mergeCell ref="G3:I3"/>
    <mergeCell ref="L3:P3"/>
    <mergeCell ref="Q3:S3"/>
    <mergeCell ref="B6:I6"/>
    <mergeCell ref="L6:S6"/>
    <mergeCell ref="A7:I7"/>
    <mergeCell ref="K7:S7"/>
    <mergeCell ref="B4:G4"/>
    <mergeCell ref="L4:Q4"/>
    <mergeCell ref="B8:F8"/>
    <mergeCell ref="G8:I8"/>
    <mergeCell ref="L8:P8"/>
    <mergeCell ref="Q8:S8"/>
    <mergeCell ref="B9:G9"/>
    <mergeCell ref="L9:Q9"/>
    <mergeCell ref="B11:I11"/>
    <mergeCell ref="L11:S11"/>
    <mergeCell ref="A12:I12"/>
    <mergeCell ref="K12:S12"/>
    <mergeCell ref="B13:F13"/>
    <mergeCell ref="G13:I13"/>
    <mergeCell ref="L13:P13"/>
    <mergeCell ref="Q13:S13"/>
    <mergeCell ref="B16:I16"/>
    <mergeCell ref="L16:S16"/>
    <mergeCell ref="A17:I17"/>
    <mergeCell ref="K17:S17"/>
    <mergeCell ref="B14:G14"/>
    <mergeCell ref="L14:Q14"/>
    <mergeCell ref="B18:F18"/>
    <mergeCell ref="G18:I18"/>
    <mergeCell ref="L18:P18"/>
    <mergeCell ref="Q18:S18"/>
    <mergeCell ref="B19:G19"/>
    <mergeCell ref="L19:Q19"/>
    <mergeCell ref="B21:I21"/>
    <mergeCell ref="L21:S21"/>
    <mergeCell ref="A22:I22"/>
    <mergeCell ref="K22:S22"/>
    <mergeCell ref="B23:F23"/>
    <mergeCell ref="G23:I23"/>
    <mergeCell ref="L23:P23"/>
    <mergeCell ref="Q23:S23"/>
    <mergeCell ref="B26:I26"/>
    <mergeCell ref="L26:S26"/>
    <mergeCell ref="A27:I27"/>
    <mergeCell ref="K27:S27"/>
    <mergeCell ref="B24:G24"/>
    <mergeCell ref="L24:Q24"/>
    <mergeCell ref="B28:F28"/>
    <mergeCell ref="G28:I28"/>
    <mergeCell ref="L28:P28"/>
    <mergeCell ref="Q28:S28"/>
    <mergeCell ref="B29:G29"/>
    <mergeCell ref="L29:Q29"/>
    <mergeCell ref="B31:I31"/>
    <mergeCell ref="L31:S31"/>
    <mergeCell ref="B33:F33"/>
    <mergeCell ref="G33:I33"/>
    <mergeCell ref="L33:P33"/>
    <mergeCell ref="Q33:S33"/>
    <mergeCell ref="B36:I36"/>
    <mergeCell ref="L36:S36"/>
    <mergeCell ref="A37:I37"/>
    <mergeCell ref="K37:S37"/>
    <mergeCell ref="B34:G34"/>
    <mergeCell ref="L34:Q34"/>
    <mergeCell ref="B38:F38"/>
    <mergeCell ref="G38:I38"/>
    <mergeCell ref="L38:P38"/>
    <mergeCell ref="Q38:S38"/>
    <mergeCell ref="B39:G39"/>
    <mergeCell ref="L39:Q39"/>
    <mergeCell ref="B41:I41"/>
    <mergeCell ref="L41:S41"/>
    <mergeCell ref="A42:I42"/>
    <mergeCell ref="K42:S42"/>
    <mergeCell ref="B43:F43"/>
    <mergeCell ref="G43:I43"/>
    <mergeCell ref="L43:P43"/>
    <mergeCell ref="Q43:S43"/>
    <mergeCell ref="B46:I46"/>
    <mergeCell ref="L46:S46"/>
    <mergeCell ref="A47:I47"/>
    <mergeCell ref="K47:S47"/>
    <mergeCell ref="B44:G44"/>
    <mergeCell ref="L44:Q44"/>
    <mergeCell ref="B48:F48"/>
    <mergeCell ref="G48:I48"/>
    <mergeCell ref="L48:P48"/>
    <mergeCell ref="Q48:S48"/>
    <mergeCell ref="B49:G49"/>
    <mergeCell ref="L49:Q49"/>
    <mergeCell ref="B51:I51"/>
    <mergeCell ref="L51:S51"/>
    <mergeCell ref="A52:I52"/>
    <mergeCell ref="K52:S52"/>
    <mergeCell ref="B53:F53"/>
    <mergeCell ref="G53:I53"/>
    <mergeCell ref="L53:P53"/>
    <mergeCell ref="Q53:S53"/>
    <mergeCell ref="B56:I56"/>
    <mergeCell ref="L56:S56"/>
    <mergeCell ref="A57:I57"/>
    <mergeCell ref="K57:S57"/>
    <mergeCell ref="B54:G54"/>
    <mergeCell ref="L54:Q54"/>
    <mergeCell ref="B58:F58"/>
    <mergeCell ref="G58:I58"/>
    <mergeCell ref="L58:P58"/>
    <mergeCell ref="Q58:S58"/>
    <mergeCell ref="B59:G59"/>
    <mergeCell ref="L59:Q59"/>
    <mergeCell ref="B61:I61"/>
    <mergeCell ref="L61:S61"/>
    <mergeCell ref="B64:F64"/>
    <mergeCell ref="G64:I64"/>
    <mergeCell ref="L64:P64"/>
    <mergeCell ref="Q64:S64"/>
    <mergeCell ref="B67:I67"/>
    <mergeCell ref="L67:S67"/>
    <mergeCell ref="A68:I68"/>
    <mergeCell ref="K68:S68"/>
    <mergeCell ref="B65:G65"/>
    <mergeCell ref="L65:Q65"/>
    <mergeCell ref="B69:F69"/>
    <mergeCell ref="G69:I69"/>
    <mergeCell ref="L69:P69"/>
    <mergeCell ref="Q69:S69"/>
    <mergeCell ref="B70:G70"/>
    <mergeCell ref="L70:Q70"/>
    <mergeCell ref="B72:I72"/>
    <mergeCell ref="L72:S72"/>
    <mergeCell ref="A73:I73"/>
    <mergeCell ref="K73:S73"/>
    <mergeCell ref="B74:F74"/>
    <mergeCell ref="G74:I74"/>
    <mergeCell ref="L74:P74"/>
    <mergeCell ref="Q74:S74"/>
    <mergeCell ref="B77:I77"/>
    <mergeCell ref="L77:S77"/>
    <mergeCell ref="A78:I78"/>
    <mergeCell ref="K78:S78"/>
    <mergeCell ref="B75:G75"/>
    <mergeCell ref="L75:Q75"/>
    <mergeCell ref="B79:F79"/>
    <mergeCell ref="G79:I79"/>
    <mergeCell ref="L79:P79"/>
    <mergeCell ref="Q79:S79"/>
    <mergeCell ref="B80:G80"/>
    <mergeCell ref="L80:Q80"/>
    <mergeCell ref="B82:I82"/>
    <mergeCell ref="L82:S82"/>
    <mergeCell ref="A83:I83"/>
    <mergeCell ref="K83:S83"/>
    <mergeCell ref="B84:F84"/>
    <mergeCell ref="G84:I84"/>
    <mergeCell ref="L84:P84"/>
    <mergeCell ref="Q84:S84"/>
    <mergeCell ref="B87:I87"/>
    <mergeCell ref="L87:S87"/>
    <mergeCell ref="A88:I88"/>
    <mergeCell ref="K88:S88"/>
    <mergeCell ref="B85:G85"/>
    <mergeCell ref="L85:Q85"/>
    <mergeCell ref="B89:F89"/>
    <mergeCell ref="G89:I89"/>
    <mergeCell ref="L89:P89"/>
    <mergeCell ref="Q89:S89"/>
    <mergeCell ref="B90:G90"/>
    <mergeCell ref="L90:Q90"/>
    <mergeCell ref="B92:I92"/>
    <mergeCell ref="L92:S92"/>
    <mergeCell ref="B95:F95"/>
    <mergeCell ref="G95:I95"/>
    <mergeCell ref="L95:P95"/>
    <mergeCell ref="Q95:S95"/>
    <mergeCell ref="B98:I98"/>
    <mergeCell ref="L98:S98"/>
    <mergeCell ref="A99:I99"/>
    <mergeCell ref="K99:S99"/>
    <mergeCell ref="B96:G96"/>
    <mergeCell ref="L96:Q96"/>
    <mergeCell ref="B100:F100"/>
    <mergeCell ref="G100:I100"/>
    <mergeCell ref="L100:P100"/>
    <mergeCell ref="Q100:S100"/>
    <mergeCell ref="B101:G101"/>
    <mergeCell ref="L101:Q101"/>
    <mergeCell ref="B103:I103"/>
    <mergeCell ref="L103:S103"/>
    <mergeCell ref="A104:I104"/>
    <mergeCell ref="K104:S104"/>
    <mergeCell ref="B105:F105"/>
    <mergeCell ref="G105:I105"/>
    <mergeCell ref="L105:P105"/>
    <mergeCell ref="Q105:S105"/>
    <mergeCell ref="B108:I108"/>
    <mergeCell ref="L108:S108"/>
    <mergeCell ref="A109:I109"/>
    <mergeCell ref="K109:S109"/>
    <mergeCell ref="B106:G106"/>
    <mergeCell ref="L106:Q106"/>
    <mergeCell ref="B110:F110"/>
    <mergeCell ref="G110:I110"/>
    <mergeCell ref="L110:P110"/>
    <mergeCell ref="Q110:S110"/>
    <mergeCell ref="B111:G111"/>
    <mergeCell ref="L111:Q111"/>
    <mergeCell ref="B113:I113"/>
    <mergeCell ref="L113:S113"/>
    <mergeCell ref="A114:I114"/>
    <mergeCell ref="K114:S114"/>
    <mergeCell ref="B115:F115"/>
    <mergeCell ref="G115:I115"/>
    <mergeCell ref="L115:P115"/>
    <mergeCell ref="Q115:S115"/>
    <mergeCell ref="B118:I118"/>
    <mergeCell ref="L118:S118"/>
    <mergeCell ref="A119:I119"/>
    <mergeCell ref="K119:S119"/>
    <mergeCell ref="B116:G116"/>
    <mergeCell ref="L116:Q116"/>
    <mergeCell ref="B120:F120"/>
    <mergeCell ref="G120:I120"/>
    <mergeCell ref="L120:P120"/>
    <mergeCell ref="Q120:S120"/>
    <mergeCell ref="B121:G121"/>
    <mergeCell ref="L121:Q121"/>
    <mergeCell ref="B123:I123"/>
    <mergeCell ref="L123:S123"/>
    <mergeCell ref="B126:F126"/>
    <mergeCell ref="G126:I126"/>
    <mergeCell ref="L126:P126"/>
    <mergeCell ref="Q126:S126"/>
    <mergeCell ref="B129:I129"/>
    <mergeCell ref="L129:S129"/>
    <mergeCell ref="A130:I130"/>
    <mergeCell ref="K130:S130"/>
    <mergeCell ref="B127:G127"/>
    <mergeCell ref="L127:Q127"/>
    <mergeCell ref="B131:F131"/>
    <mergeCell ref="G131:I131"/>
    <mergeCell ref="L131:P131"/>
    <mergeCell ref="Q131:S131"/>
    <mergeCell ref="B132:G132"/>
    <mergeCell ref="L132:Q132"/>
    <mergeCell ref="B134:I134"/>
    <mergeCell ref="L134:S134"/>
    <mergeCell ref="A135:I135"/>
    <mergeCell ref="K135:S135"/>
    <mergeCell ref="B136:F136"/>
    <mergeCell ref="G136:I136"/>
    <mergeCell ref="L136:P136"/>
    <mergeCell ref="Q136:S136"/>
    <mergeCell ref="B139:I139"/>
    <mergeCell ref="L139:S139"/>
    <mergeCell ref="A140:I140"/>
    <mergeCell ref="K140:S140"/>
    <mergeCell ref="B137:G137"/>
    <mergeCell ref="L137:Q137"/>
    <mergeCell ref="B141:F141"/>
    <mergeCell ref="G141:I141"/>
    <mergeCell ref="L141:P141"/>
    <mergeCell ref="Q141:S141"/>
    <mergeCell ref="B142:G142"/>
    <mergeCell ref="L142:Q142"/>
    <mergeCell ref="B144:I144"/>
    <mergeCell ref="L144:S144"/>
    <mergeCell ref="A145:I145"/>
    <mergeCell ref="K145:S145"/>
    <mergeCell ref="B146:F146"/>
    <mergeCell ref="G146:I146"/>
    <mergeCell ref="L146:P146"/>
    <mergeCell ref="Q146:S146"/>
    <mergeCell ref="B149:I149"/>
    <mergeCell ref="L149:S149"/>
    <mergeCell ref="A150:I150"/>
    <mergeCell ref="K150:S150"/>
    <mergeCell ref="B147:G147"/>
    <mergeCell ref="L147:Q147"/>
    <mergeCell ref="B154:I154"/>
    <mergeCell ref="L154:S154"/>
    <mergeCell ref="B151:F151"/>
    <mergeCell ref="G151:I151"/>
    <mergeCell ref="L151:P151"/>
    <mergeCell ref="Q151:S151"/>
    <mergeCell ref="B152:G152"/>
    <mergeCell ref="L152:Q152"/>
    <mergeCell ref="U7:AC7"/>
    <mergeCell ref="U12:AC12"/>
    <mergeCell ref="U17:AC17"/>
    <mergeCell ref="U22:AC22"/>
    <mergeCell ref="U27:AC27"/>
    <mergeCell ref="U37:AC37"/>
    <mergeCell ref="V8:Z8"/>
    <mergeCell ref="AA8:AC8"/>
    <mergeCell ref="V9:AA9"/>
    <mergeCell ref="V11:AC11"/>
    <mergeCell ref="U42:AC42"/>
    <mergeCell ref="U47:AC47"/>
    <mergeCell ref="U52:AC52"/>
    <mergeCell ref="U57:AC57"/>
    <mergeCell ref="U68:AC68"/>
    <mergeCell ref="U73:AC73"/>
    <mergeCell ref="V43:Z43"/>
    <mergeCell ref="AA43:AC43"/>
    <mergeCell ref="V44:AA44"/>
    <mergeCell ref="V46:AC46"/>
    <mergeCell ref="U78:AC78"/>
    <mergeCell ref="U83:AC83"/>
    <mergeCell ref="U88:AC88"/>
    <mergeCell ref="U99:AC99"/>
    <mergeCell ref="U104:AC104"/>
    <mergeCell ref="U109:AC109"/>
    <mergeCell ref="V79:Z79"/>
    <mergeCell ref="AA79:AC79"/>
    <mergeCell ref="V80:AA80"/>
    <mergeCell ref="V82:AC82"/>
    <mergeCell ref="U150:AC150"/>
    <mergeCell ref="AE7:AM7"/>
    <mergeCell ref="AE12:AM12"/>
    <mergeCell ref="AE17:AM17"/>
    <mergeCell ref="AE22:AM22"/>
    <mergeCell ref="AE27:AM27"/>
    <mergeCell ref="AE52:AM52"/>
    <mergeCell ref="AE37:AM37"/>
    <mergeCell ref="AE150:AM150"/>
    <mergeCell ref="AE73:AM73"/>
    <mergeCell ref="AE78:AM78"/>
    <mergeCell ref="AE83:AM83"/>
    <mergeCell ref="AE88:AM88"/>
    <mergeCell ref="AE99:AM99"/>
    <mergeCell ref="AE104:AM104"/>
    <mergeCell ref="AF77:AM77"/>
    <mergeCell ref="AF79:AJ79"/>
    <mergeCell ref="AK79:AM79"/>
    <mergeCell ref="AF80:AK80"/>
    <mergeCell ref="AF82:AM82"/>
    <mergeCell ref="AE57:AM57"/>
    <mergeCell ref="AE119:AM119"/>
    <mergeCell ref="AE130:AM130"/>
    <mergeCell ref="AE135:AM135"/>
    <mergeCell ref="AE140:AM140"/>
    <mergeCell ref="AE145:AM145"/>
    <mergeCell ref="AF65:AK65"/>
    <mergeCell ref="AF67:AM67"/>
    <mergeCell ref="AF69:AJ69"/>
    <mergeCell ref="AK69:AM69"/>
  </mergeCells>
  <dataValidations count="2">
    <dataValidation type="list" allowBlank="1" showInputMessage="1" showErrorMessage="1" sqref="I4 AM137 I142 AM147 I19 I9 I14 I24 I29 I34 I39 I44 I49 I54 I59 I65 I70 I80 I75 I85 I90 I96 I101 I106 I111 I116 I121 I127 I132 I137 S4 I147 I152 AC142 S14 S19 S24 S29 S34 S39 S44 S49 S54 S59 S65 S70 S75 S80 S85 S90 S96 S101 S106 S111 S116 S121 S127 S132 S137 S142 AC4 AC147 S147 S152 AC9 AC14 AC19 AC24 AC29 AC34 AC39 AC44 AM132 AM127 AM121 AM116 AM111 AM106 AM101 AM96 AM90 AM85 AM80 AM75 AM70 AM65 AM59 AM54 AM49 AM39 AM34 AM29 AM4 AC152 AM9 AM14 AM19 AM24 AM44 AM142">
      <formula1>$AQ$4:$AQ$5</formula1>
    </dataValidation>
    <dataValidation type="list" allowBlank="1" showInputMessage="1" showErrorMessage="1" sqref="AC96 AC54 AC59 AC65 AC70 AC75 AC80 AC85 AC90 AC49 AC101 AC106 AC111 AC116 AC121 AC127 AC132 AC137 S9 AM152">
      <formula1>$AQ$4:$AQ$5</formula1>
    </dataValidation>
  </dataValidations>
  <printOptions/>
  <pageMargins left="0.71" right="0.71" top="0.7500000000000001" bottom="0.7500000000000001" header="0.31" footer="0.31"/>
  <pageSetup orientation="portrait" paperSize="9"/>
  <headerFooter alignWithMargins="0">
    <oddHeader>&amp;L
&amp;C個人申込書</oddHeader>
  </headerFooter>
</worksheet>
</file>

<file path=xl/worksheets/sheet8.xml><?xml version="1.0" encoding="utf-8"?>
<worksheet xmlns="http://schemas.openxmlformats.org/spreadsheetml/2006/main" xmlns:r="http://schemas.openxmlformats.org/officeDocument/2006/relationships">
  <sheetPr>
    <tabColor rgb="FFFF0000"/>
    <pageSetUpPr fitToPage="1"/>
  </sheetPr>
  <dimension ref="A1:J28"/>
  <sheetViews>
    <sheetView zoomScalePageLayoutView="0" workbookViewId="0" topLeftCell="A1">
      <selection activeCell="A7" sqref="A7"/>
    </sheetView>
  </sheetViews>
  <sheetFormatPr defaultColWidth="13" defaultRowHeight="14.25"/>
  <cols>
    <col min="1" max="1" width="13" style="0" customWidth="1"/>
    <col min="2" max="2" width="9" style="0" customWidth="1"/>
    <col min="3" max="3" width="20.5" style="0" customWidth="1"/>
    <col min="4" max="4" width="1.4921875" style="0" customWidth="1"/>
    <col min="5" max="5" width="15" style="0" customWidth="1"/>
    <col min="6" max="6" width="2" style="0" customWidth="1"/>
    <col min="7" max="9" width="13" style="0" customWidth="1"/>
    <col min="10" max="10" width="0" style="0" hidden="1" customWidth="1"/>
  </cols>
  <sheetData>
    <row r="1" spans="1:6" ht="13.5">
      <c r="A1" s="28"/>
      <c r="B1" s="28"/>
      <c r="C1" s="28"/>
      <c r="D1" s="28"/>
      <c r="E1" s="28"/>
      <c r="F1" s="28"/>
    </row>
    <row r="2" spans="1:6" ht="16.5">
      <c r="A2" s="228" t="s">
        <v>202</v>
      </c>
      <c r="B2" s="228"/>
      <c r="C2" s="228"/>
      <c r="D2" s="228"/>
      <c r="E2" s="228"/>
      <c r="F2" s="228"/>
    </row>
    <row r="3" spans="1:6" ht="13.5">
      <c r="A3" s="229" t="s">
        <v>118</v>
      </c>
      <c r="B3" s="229"/>
      <c r="C3" s="229"/>
      <c r="D3" s="229"/>
      <c r="E3" s="229"/>
      <c r="F3" s="229"/>
    </row>
    <row r="4" spans="1:6" ht="36" customHeight="1">
      <c r="A4" s="146" t="s">
        <v>4</v>
      </c>
      <c r="B4" s="240"/>
      <c r="C4" s="241"/>
      <c r="D4" s="241"/>
      <c r="E4" s="241"/>
      <c r="F4" s="29"/>
    </row>
    <row r="5" spans="1:6" ht="13.5">
      <c r="A5" s="147" t="s">
        <v>63</v>
      </c>
      <c r="B5" s="30" t="s">
        <v>5</v>
      </c>
      <c r="C5" s="31" t="s">
        <v>64</v>
      </c>
      <c r="D5" s="32" t="s">
        <v>66</v>
      </c>
      <c r="E5" s="33" t="s">
        <v>199</v>
      </c>
      <c r="F5" s="34" t="s">
        <v>65</v>
      </c>
    </row>
    <row r="6" spans="1:6" ht="33" customHeight="1">
      <c r="A6" s="35"/>
      <c r="B6" s="36">
        <f>IF(A6="","",VLOOKUP(A6,'女子'!A$4:S$33,6,0))</f>
      </c>
      <c r="C6" s="37">
        <f>IF(A6="","",VLOOKUP(A6,'女子'!A$4:S$33,3,0))</f>
      </c>
      <c r="D6" s="32" t="s">
        <v>66</v>
      </c>
      <c r="E6" s="38">
        <f>IF(A6="","",VLOOKUP(A6,'女子'!A$4:S$33,4,0))</f>
      </c>
      <c r="F6" s="34" t="s">
        <v>65</v>
      </c>
    </row>
    <row r="7" spans="1:6" ht="33" customHeight="1">
      <c r="A7" s="35"/>
      <c r="B7" s="36">
        <f>IF(A7="","",VLOOKUP(A7,'女子'!A$4:S$33,6,0))</f>
      </c>
      <c r="C7" s="37">
        <f>IF(A7="","",VLOOKUP(A7,'女子'!A$4:S$33,3,0))</f>
      </c>
      <c r="D7" s="32" t="s">
        <v>66</v>
      </c>
      <c r="E7" s="38">
        <f>IF(A7="","",VLOOKUP(A7,'女子'!A$4:S$33,4,0))</f>
      </c>
      <c r="F7" s="34" t="s">
        <v>65</v>
      </c>
    </row>
    <row r="8" spans="1:6" ht="33" customHeight="1">
      <c r="A8" s="35"/>
      <c r="B8" s="36">
        <f>IF(A8="","",VLOOKUP(A8,'女子'!A$4:S$33,6,0))</f>
      </c>
      <c r="C8" s="37">
        <f>IF(A8="","",VLOOKUP(A8,'女子'!A$4:S$33,3,0))</f>
      </c>
      <c r="D8" s="32" t="s">
        <v>66</v>
      </c>
      <c r="E8" s="38">
        <f>IF(A8="","",VLOOKUP(A8,'女子'!A$4:S$33,4,0))</f>
      </c>
      <c r="F8" s="34" t="s">
        <v>65</v>
      </c>
    </row>
    <row r="9" spans="1:6" ht="33" customHeight="1">
      <c r="A9" s="35"/>
      <c r="B9" s="36">
        <f>IF(A9="","",VLOOKUP(A9,'女子'!A$4:S$33,6,0))</f>
      </c>
      <c r="C9" s="37">
        <f>IF(A9="","",VLOOKUP(A9,'女子'!A$4:S$33,3,0))</f>
      </c>
      <c r="D9" s="32" t="s">
        <v>66</v>
      </c>
      <c r="E9" s="38">
        <f>IF(A9="","",VLOOKUP(A9,'女子'!A$4:S$33,4,0))</f>
      </c>
      <c r="F9" s="34" t="s">
        <v>65</v>
      </c>
    </row>
    <row r="10" spans="1:6" ht="33" customHeight="1">
      <c r="A10" s="35"/>
      <c r="B10" s="36">
        <f>IF(A10="","",VLOOKUP(A10,'女子'!A$4:S$33,6,0))</f>
      </c>
      <c r="C10" s="37">
        <f>IF(A10="","",VLOOKUP(A10,'女子'!A$4:S$33,3,0))</f>
      </c>
      <c r="D10" s="32" t="s">
        <v>66</v>
      </c>
      <c r="E10" s="38">
        <f>IF(A10="","",VLOOKUP(A10,'女子'!A$4:S$33,4,0))</f>
      </c>
      <c r="F10" s="34" t="s">
        <v>65</v>
      </c>
    </row>
    <row r="11" spans="1:6" ht="33" customHeight="1">
      <c r="A11" s="35"/>
      <c r="B11" s="36">
        <f>IF(A11="","",VLOOKUP(A11,'女子'!A$4:S$33,6,0))</f>
      </c>
      <c r="C11" s="37">
        <f>IF(A11="","",VLOOKUP(A11,'女子'!A$4:S$33,3,0))</f>
      </c>
      <c r="D11" s="32" t="s">
        <v>66</v>
      </c>
      <c r="E11" s="38">
        <f>IF(A11="","",VLOOKUP(A11,'女子'!A$4:S$33,4,0))</f>
      </c>
      <c r="F11" s="34" t="s">
        <v>65</v>
      </c>
    </row>
    <row r="12" spans="1:10" ht="33.75" customHeight="1">
      <c r="A12" s="148" t="s">
        <v>26</v>
      </c>
      <c r="B12" s="242"/>
      <c r="C12" s="243"/>
      <c r="D12" s="243"/>
      <c r="E12" s="243"/>
      <c r="F12" s="244"/>
      <c r="J12" s="3" t="s">
        <v>50</v>
      </c>
    </row>
    <row r="13" ht="13.5">
      <c r="J13" s="1"/>
    </row>
    <row r="14" ht="13.5">
      <c r="J14" s="2" t="s">
        <v>67</v>
      </c>
    </row>
    <row r="15" ht="13.5">
      <c r="J15" s="2" t="s">
        <v>36</v>
      </c>
    </row>
    <row r="16" ht="13.5">
      <c r="J16" s="2" t="s">
        <v>37</v>
      </c>
    </row>
    <row r="17" ht="13.5">
      <c r="J17" s="2" t="s">
        <v>38</v>
      </c>
    </row>
    <row r="18" ht="13.5">
      <c r="J18" s="2" t="s">
        <v>39</v>
      </c>
    </row>
    <row r="19" ht="13.5">
      <c r="J19" s="2" t="s">
        <v>40</v>
      </c>
    </row>
    <row r="20" ht="13.5">
      <c r="J20" s="2" t="s">
        <v>41</v>
      </c>
    </row>
    <row r="21" ht="13.5">
      <c r="J21" s="2" t="s">
        <v>42</v>
      </c>
    </row>
    <row r="22" ht="13.5">
      <c r="J22" s="2" t="s">
        <v>43</v>
      </c>
    </row>
    <row r="23" ht="13.5">
      <c r="J23" s="2" t="s">
        <v>44</v>
      </c>
    </row>
    <row r="24" ht="13.5">
      <c r="J24" s="2" t="s">
        <v>45</v>
      </c>
    </row>
    <row r="25" ht="13.5">
      <c r="J25" s="2" t="s">
        <v>46</v>
      </c>
    </row>
    <row r="26" ht="13.5">
      <c r="J26" s="2" t="s">
        <v>47</v>
      </c>
    </row>
    <row r="27" ht="13.5">
      <c r="J27" s="2" t="s">
        <v>48</v>
      </c>
    </row>
    <row r="28" ht="13.5">
      <c r="J28" s="2" t="s">
        <v>49</v>
      </c>
    </row>
  </sheetData>
  <sheetProtection sheet="1" objects="1" scenarios="1" selectLockedCells="1"/>
  <mergeCells count="4">
    <mergeCell ref="B4:E4"/>
    <mergeCell ref="A3:F3"/>
    <mergeCell ref="A2:F2"/>
    <mergeCell ref="B12:F12"/>
  </mergeCells>
  <dataValidations count="1">
    <dataValidation type="list" allowBlank="1" showInputMessage="1" showErrorMessage="1" sqref="B4">
      <formula1>$J$13:$J$28</formula1>
    </dataValidation>
  </dataValidations>
  <printOptions/>
  <pageMargins left="0.787" right="0.787" top="0.984" bottom="0.984" header="0.3" footer="0.3"/>
  <pageSetup fitToHeight="1" fitToWidth="1" orientation="portrait" paperSize="9" scale="9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Sakamoto</dc:creator>
  <cp:keywords/>
  <dc:description/>
  <cp:lastModifiedBy>Microsoft Office ユーザー</cp:lastModifiedBy>
  <cp:lastPrinted>2014-05-11T08:53:46Z</cp:lastPrinted>
  <dcterms:created xsi:type="dcterms:W3CDTF">2002-06-08T02:47:26Z</dcterms:created>
  <dcterms:modified xsi:type="dcterms:W3CDTF">2022-05-24T12:00:40Z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